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HO\1. Kohalik omavalitsus\KOV reform 2017\"/>
    </mc:Choice>
  </mc:AlternateContent>
  <bookViews>
    <workbookView xWindow="360" yWindow="60" windowWidth="22995" windowHeight="10800"/>
  </bookViews>
  <sheets>
    <sheet name="ühinemistoetus" sheetId="1" r:id="rId1"/>
  </sheets>
  <definedNames>
    <definedName name="_xlnm._FilterDatabase" localSheetId="0" hidden="1">ühinemistoetus!$B$2:$H$2</definedName>
  </definedNames>
  <calcPr calcId="152511"/>
</workbook>
</file>

<file path=xl/calcChain.xml><?xml version="1.0" encoding="utf-8"?>
<calcChain xmlns="http://schemas.openxmlformats.org/spreadsheetml/2006/main">
  <c r="J1" i="1" l="1"/>
  <c r="L164" i="1" l="1"/>
  <c r="K164" i="1"/>
  <c r="L149" i="1"/>
  <c r="K149" i="1"/>
  <c r="L118" i="1"/>
  <c r="K118" i="1"/>
  <c r="H118" i="1"/>
  <c r="H24" i="1"/>
  <c r="H11" i="1"/>
  <c r="G11" i="1"/>
  <c r="L168" i="1" l="1"/>
  <c r="K168" i="1"/>
  <c r="L44" i="1"/>
  <c r="K44" i="1"/>
  <c r="E3" i="1"/>
  <c r="F216" i="1"/>
  <c r="F215" i="1"/>
  <c r="F214" i="1"/>
  <c r="F213" i="1"/>
  <c r="F212" i="1"/>
  <c r="E212" i="1"/>
  <c r="G212" i="1" s="1"/>
  <c r="E209" i="1"/>
  <c r="G209" i="1" s="1"/>
  <c r="K206" i="1"/>
  <c r="E206" i="1"/>
  <c r="G206" i="1" s="1"/>
  <c r="L206" i="1" s="1"/>
  <c r="F204" i="1"/>
  <c r="F203" i="1"/>
  <c r="F202" i="1"/>
  <c r="E202" i="1"/>
  <c r="G202" i="1" s="1"/>
  <c r="E198" i="1"/>
  <c r="G198" i="1" s="1"/>
  <c r="F196" i="1"/>
  <c r="F195" i="1"/>
  <c r="F194" i="1"/>
  <c r="E194" i="1"/>
  <c r="G194" i="1" s="1"/>
  <c r="F192" i="1"/>
  <c r="F191" i="1"/>
  <c r="F190" i="1"/>
  <c r="F189" i="1"/>
  <c r="D188" i="1"/>
  <c r="E188" i="1" s="1"/>
  <c r="G188" i="1" s="1"/>
  <c r="F186" i="1"/>
  <c r="F185" i="1"/>
  <c r="F184" i="1"/>
  <c r="F183" i="1"/>
  <c r="E183" i="1"/>
  <c r="G183" i="1" s="1"/>
  <c r="F181" i="1"/>
  <c r="F180" i="1"/>
  <c r="F179" i="1"/>
  <c r="F178" i="1"/>
  <c r="E178" i="1"/>
  <c r="G178" i="1" s="1"/>
  <c r="F176" i="1"/>
  <c r="F175" i="1"/>
  <c r="F174" i="1"/>
  <c r="E174" i="1"/>
  <c r="G174" i="1" s="1"/>
  <c r="F172" i="1"/>
  <c r="F171" i="1"/>
  <c r="F170" i="1"/>
  <c r="D169" i="1"/>
  <c r="F169" i="1" s="1"/>
  <c r="F168" i="1"/>
  <c r="F166" i="1"/>
  <c r="F165" i="1"/>
  <c r="D164" i="1"/>
  <c r="E164" i="1" s="1"/>
  <c r="G164" i="1" s="1"/>
  <c r="F162" i="1"/>
  <c r="F161" i="1"/>
  <c r="F160" i="1"/>
  <c r="F159" i="1"/>
  <c r="F158" i="1"/>
  <c r="E158" i="1"/>
  <c r="G158" i="1" s="1"/>
  <c r="E154" i="1"/>
  <c r="F156" i="1" s="1"/>
  <c r="F152" i="1"/>
  <c r="F151" i="1"/>
  <c r="D150" i="1"/>
  <c r="F150" i="1" s="1"/>
  <c r="F149" i="1"/>
  <c r="F147" i="1"/>
  <c r="F146" i="1"/>
  <c r="F145" i="1"/>
  <c r="F144" i="1"/>
  <c r="F143" i="1"/>
  <c r="D142" i="1"/>
  <c r="F142" i="1" s="1"/>
  <c r="F141" i="1"/>
  <c r="F139" i="1"/>
  <c r="F138" i="1"/>
  <c r="F137" i="1"/>
  <c r="E137" i="1"/>
  <c r="G137" i="1" s="1"/>
  <c r="F135" i="1"/>
  <c r="F134" i="1"/>
  <c r="F133" i="1"/>
  <c r="F132" i="1"/>
  <c r="F131" i="1"/>
  <c r="F130" i="1"/>
  <c r="F129" i="1"/>
  <c r="F128" i="1"/>
  <c r="F127" i="1"/>
  <c r="F126" i="1"/>
  <c r="F125" i="1"/>
  <c r="E125" i="1"/>
  <c r="G125" i="1" s="1"/>
  <c r="F123" i="1"/>
  <c r="F122" i="1"/>
  <c r="E122" i="1"/>
  <c r="G122" i="1" s="1"/>
  <c r="F120" i="1"/>
  <c r="F119" i="1"/>
  <c r="D118" i="1"/>
  <c r="E118" i="1" s="1"/>
  <c r="G118" i="1" s="1"/>
  <c r="F116" i="1"/>
  <c r="F115" i="1"/>
  <c r="F114" i="1"/>
  <c r="E114" i="1"/>
  <c r="G114" i="1" s="1"/>
  <c r="F112" i="1"/>
  <c r="F111" i="1"/>
  <c r="F110" i="1"/>
  <c r="F109" i="1"/>
  <c r="E109" i="1"/>
  <c r="G109" i="1" s="1"/>
  <c r="F107" i="1"/>
  <c r="F106" i="1"/>
  <c r="F105" i="1"/>
  <c r="E105" i="1"/>
  <c r="G105" i="1" s="1"/>
  <c r="E102" i="1"/>
  <c r="F103" i="1" s="1"/>
  <c r="E99" i="1"/>
  <c r="F100" i="1" s="1"/>
  <c r="F97" i="1"/>
  <c r="F96" i="1"/>
  <c r="F95" i="1"/>
  <c r="F94" i="1"/>
  <c r="E94" i="1"/>
  <c r="G94" i="1" s="1"/>
  <c r="F92" i="1"/>
  <c r="F91" i="1"/>
  <c r="F90" i="1"/>
  <c r="F89" i="1"/>
  <c r="E89" i="1"/>
  <c r="G89" i="1" s="1"/>
  <c r="F87" i="1"/>
  <c r="F86" i="1"/>
  <c r="F85" i="1"/>
  <c r="E85" i="1"/>
  <c r="G85" i="1" s="1"/>
  <c r="F83" i="1"/>
  <c r="F82" i="1"/>
  <c r="F81" i="1"/>
  <c r="E81" i="1"/>
  <c r="G81" i="1" s="1"/>
  <c r="F79" i="1"/>
  <c r="F78" i="1"/>
  <c r="E78" i="1"/>
  <c r="G78" i="1" s="1"/>
  <c r="E75" i="1"/>
  <c r="G75" i="1" s="1"/>
  <c r="F73" i="1"/>
  <c r="F72" i="1"/>
  <c r="E72" i="1"/>
  <c r="G72" i="1" s="1"/>
  <c r="F70" i="1"/>
  <c r="F69" i="1"/>
  <c r="F68" i="1"/>
  <c r="F67" i="1"/>
  <c r="F66" i="1"/>
  <c r="E66" i="1"/>
  <c r="G66" i="1" s="1"/>
  <c r="F64" i="1"/>
  <c r="F63" i="1"/>
  <c r="E63" i="1"/>
  <c r="F61" i="1"/>
  <c r="F60" i="1"/>
  <c r="F59" i="1"/>
  <c r="F58" i="1"/>
  <c r="E58" i="1"/>
  <c r="G58" i="1" s="1"/>
  <c r="F56" i="1"/>
  <c r="K51" i="1" s="1"/>
  <c r="F55" i="1"/>
  <c r="F54" i="1"/>
  <c r="F53" i="1"/>
  <c r="D52" i="1"/>
  <c r="E51" i="1" s="1"/>
  <c r="G51" i="1" s="1"/>
  <c r="F51" i="1"/>
  <c r="F49" i="1"/>
  <c r="F48" i="1"/>
  <c r="F47" i="1"/>
  <c r="D46" i="1"/>
  <c r="F46" i="1" s="1"/>
  <c r="F45" i="1"/>
  <c r="F44" i="1"/>
  <c r="F42" i="1"/>
  <c r="F41" i="1"/>
  <c r="F40" i="1"/>
  <c r="F39" i="1"/>
  <c r="F38" i="1"/>
  <c r="F37" i="1"/>
  <c r="E37" i="1"/>
  <c r="G37" i="1" s="1"/>
  <c r="F35" i="1"/>
  <c r="F34" i="1"/>
  <c r="F33" i="1"/>
  <c r="E33" i="1"/>
  <c r="G33" i="1" s="1"/>
  <c r="F31" i="1"/>
  <c r="F30" i="1"/>
  <c r="F29" i="1"/>
  <c r="E29" i="1"/>
  <c r="G29" i="1" s="1"/>
  <c r="E24" i="1"/>
  <c r="F25" i="1" s="1"/>
  <c r="E21" i="1"/>
  <c r="F21" i="1" s="1"/>
  <c r="F19" i="1"/>
  <c r="F18" i="1"/>
  <c r="E18" i="1"/>
  <c r="G18" i="1" s="1"/>
  <c r="E14" i="1"/>
  <c r="F16" i="1" s="1"/>
  <c r="F12" i="1"/>
  <c r="F11" i="1"/>
  <c r="E11" i="1"/>
  <c r="F9" i="1"/>
  <c r="F8" i="1"/>
  <c r="E8" i="1"/>
  <c r="G8" i="1" s="1"/>
  <c r="F6" i="1"/>
  <c r="F5" i="1"/>
  <c r="F4" i="1"/>
  <c r="F3" i="1"/>
  <c r="G3" i="1"/>
  <c r="K141" i="1" l="1"/>
  <c r="L51" i="1"/>
  <c r="G102" i="1"/>
  <c r="F52" i="1"/>
  <c r="H51" i="1" s="1"/>
  <c r="F24" i="1"/>
  <c r="G24" i="1"/>
  <c r="E149" i="1"/>
  <c r="G149" i="1" s="1"/>
  <c r="F188" i="1"/>
  <c r="L188" i="1" s="1"/>
  <c r="F198" i="1"/>
  <c r="H37" i="1"/>
  <c r="K78" i="1"/>
  <c r="L174" i="1"/>
  <c r="L81" i="1"/>
  <c r="L85" i="1"/>
  <c r="H18" i="1"/>
  <c r="L29" i="1"/>
  <c r="L72" i="1"/>
  <c r="L94" i="1"/>
  <c r="L109" i="1"/>
  <c r="K11" i="1"/>
  <c r="H58" i="1"/>
  <c r="E141" i="1"/>
  <c r="G141" i="1" s="1"/>
  <c r="L141" i="1" s="1"/>
  <c r="K178" i="1"/>
  <c r="F26" i="1"/>
  <c r="L194" i="1"/>
  <c r="F200" i="1"/>
  <c r="H202" i="1"/>
  <c r="L212" i="1"/>
  <c r="L137" i="1"/>
  <c r="H137" i="1"/>
  <c r="L114" i="1"/>
  <c r="H114" i="1"/>
  <c r="H94" i="1"/>
  <c r="H8" i="1"/>
  <c r="L58" i="1"/>
  <c r="K3" i="1"/>
  <c r="H29" i="1"/>
  <c r="L78" i="1"/>
  <c r="K18" i="1"/>
  <c r="F27" i="1"/>
  <c r="L33" i="1"/>
  <c r="H72" i="1"/>
  <c r="F75" i="1"/>
  <c r="H78" i="1"/>
  <c r="H81" i="1"/>
  <c r="H85" i="1"/>
  <c r="L105" i="1"/>
  <c r="K158" i="1"/>
  <c r="L183" i="1"/>
  <c r="H194" i="1"/>
  <c r="K212" i="1"/>
  <c r="H3" i="1"/>
  <c r="L37" i="1"/>
  <c r="K66" i="1"/>
  <c r="H109" i="1"/>
  <c r="H122" i="1"/>
  <c r="L202" i="1"/>
  <c r="L8" i="1"/>
  <c r="G63" i="1"/>
  <c r="L63" i="1" s="1"/>
  <c r="L89" i="1"/>
  <c r="L122" i="1"/>
  <c r="K125" i="1"/>
  <c r="E168" i="1"/>
  <c r="G168" i="1" s="1"/>
  <c r="H174" i="1"/>
  <c r="H212" i="1"/>
  <c r="L158" i="1"/>
  <c r="H158" i="1"/>
  <c r="L178" i="1"/>
  <c r="H178" i="1"/>
  <c r="H89" i="1"/>
  <c r="L125" i="1"/>
  <c r="H125" i="1"/>
  <c r="L66" i="1"/>
  <c r="H66" i="1"/>
  <c r="K99" i="1"/>
  <c r="H99" i="1"/>
  <c r="H33" i="1"/>
  <c r="H105" i="1"/>
  <c r="H183" i="1"/>
  <c r="F15" i="1"/>
  <c r="F22" i="1"/>
  <c r="K21" i="1" s="1"/>
  <c r="F155" i="1"/>
  <c r="K202" i="1"/>
  <c r="L3" i="1"/>
  <c r="L11" i="1"/>
  <c r="L18" i="1"/>
  <c r="G14" i="1"/>
  <c r="G21" i="1"/>
  <c r="K33" i="1"/>
  <c r="K58" i="1"/>
  <c r="K85" i="1"/>
  <c r="K89" i="1"/>
  <c r="K105" i="1"/>
  <c r="K122" i="1"/>
  <c r="K183" i="1"/>
  <c r="K194" i="1"/>
  <c r="K8" i="1"/>
  <c r="F14" i="1"/>
  <c r="F1" i="1" s="1"/>
  <c r="E44" i="1"/>
  <c r="G44" i="1" s="1"/>
  <c r="K63" i="1"/>
  <c r="F76" i="1"/>
  <c r="K94" i="1"/>
  <c r="G99" i="1"/>
  <c r="F102" i="1"/>
  <c r="K109" i="1"/>
  <c r="K174" i="1"/>
  <c r="F199" i="1"/>
  <c r="H206" i="1"/>
  <c r="F210" i="1"/>
  <c r="K29" i="1"/>
  <c r="K37" i="1"/>
  <c r="K72" i="1"/>
  <c r="K81" i="1"/>
  <c r="K114" i="1"/>
  <c r="F118" i="1"/>
  <c r="K137" i="1"/>
  <c r="G154" i="1"/>
  <c r="F164" i="1"/>
  <c r="F154" i="1"/>
  <c r="H168" i="1" l="1"/>
  <c r="H164" i="1"/>
  <c r="H141" i="1"/>
  <c r="H149" i="1"/>
  <c r="L102" i="1"/>
  <c r="K24" i="1"/>
  <c r="K75" i="1"/>
  <c r="K188" i="1"/>
  <c r="H188" i="1"/>
  <c r="L24" i="1"/>
  <c r="H75" i="1"/>
  <c r="G1" i="1"/>
  <c r="H63" i="1"/>
  <c r="L75" i="1"/>
  <c r="L21" i="1"/>
  <c r="K154" i="1"/>
  <c r="H154" i="1"/>
  <c r="H44" i="1"/>
  <c r="H21" i="1"/>
  <c r="H198" i="1"/>
  <c r="H209" i="1"/>
  <c r="K209" i="1"/>
  <c r="H102" i="1"/>
  <c r="K102" i="1"/>
  <c r="H14" i="1"/>
  <c r="K14" i="1"/>
  <c r="K1" i="1" s="1"/>
  <c r="K198" i="1"/>
  <c r="L14" i="1"/>
  <c r="L1" i="1" s="1"/>
  <c r="L209" i="1"/>
  <c r="H1" i="1" l="1"/>
</calcChain>
</file>

<file path=xl/sharedStrings.xml><?xml version="1.0" encoding="utf-8"?>
<sst xmlns="http://schemas.openxmlformats.org/spreadsheetml/2006/main" count="343" uniqueCount="193">
  <si>
    <t>Maakond</t>
  </si>
  <si>
    <t>KOV</t>
  </si>
  <si>
    <t>elanike arv kokku</t>
  </si>
  <si>
    <t>ühinemistoetus KOV kohta</t>
  </si>
  <si>
    <t>ühinemistoetus kokku</t>
  </si>
  <si>
    <t>Harju</t>
  </si>
  <si>
    <t>Saue vald</t>
  </si>
  <si>
    <t>Saue linn</t>
  </si>
  <si>
    <t>Nissi vald</t>
  </si>
  <si>
    <t>Kernu vald</t>
  </si>
  <si>
    <t>Anija vald</t>
  </si>
  <si>
    <t>Aegviidu vald</t>
  </si>
  <si>
    <t>Hiiu</t>
  </si>
  <si>
    <t>Hiiu vald</t>
  </si>
  <si>
    <t>Käina vald</t>
  </si>
  <si>
    <t>Ida-Viru</t>
  </si>
  <si>
    <t>Toila vald</t>
  </si>
  <si>
    <t>Kohtla vald</t>
  </si>
  <si>
    <t>Kohtla-Nõmme vald</t>
  </si>
  <si>
    <t>Kiviõli linn</t>
  </si>
  <si>
    <t>Sonda vald</t>
  </si>
  <si>
    <t>Narva-Jõesuu linn</t>
  </si>
  <si>
    <t>Vaivara vald</t>
  </si>
  <si>
    <t>Tudulinna vald</t>
  </si>
  <si>
    <t>Iisaku vald</t>
  </si>
  <si>
    <t>Alajõe vald</t>
  </si>
  <si>
    <t>Mäetaguse vald</t>
  </si>
  <si>
    <t>Järva</t>
  </si>
  <si>
    <t>Türi vald</t>
  </si>
  <si>
    <t>Väätsa vald</t>
  </si>
  <si>
    <t>Rapla</t>
  </si>
  <si>
    <t>Käru vald</t>
  </si>
  <si>
    <t>Paide linn</t>
  </si>
  <si>
    <t>Paide vald</t>
  </si>
  <si>
    <t>Roosna-Alliku vald</t>
  </si>
  <si>
    <t>Ambla vald</t>
  </si>
  <si>
    <t>Järva-Jaani vald</t>
  </si>
  <si>
    <t>Albu vald</t>
  </si>
  <si>
    <t>Koigi vald</t>
  </si>
  <si>
    <t>Imavere vald</t>
  </si>
  <si>
    <t>Kareda vald</t>
  </si>
  <si>
    <t>Avinurme vald</t>
  </si>
  <si>
    <t>Lohusuu vald</t>
  </si>
  <si>
    <t>Jõgeva</t>
  </si>
  <si>
    <t>Mustvee linn</t>
  </si>
  <si>
    <t>Kasepää vald</t>
  </si>
  <si>
    <t>Saare vald</t>
  </si>
  <si>
    <t>Jõgeva linn</t>
  </si>
  <si>
    <t>Jõgeva vald</t>
  </si>
  <si>
    <t>Palamuse vald</t>
  </si>
  <si>
    <t>Torma vald</t>
  </si>
  <si>
    <t>Põltsamaa linn</t>
  </si>
  <si>
    <t>Põltsamaa vald</t>
  </si>
  <si>
    <t>Puurmani vald</t>
  </si>
  <si>
    <t>Pajusi vald</t>
  </si>
  <si>
    <t>Lääne</t>
  </si>
  <si>
    <t>Haapsalu linn</t>
  </si>
  <si>
    <t>Ridala vald</t>
  </si>
  <si>
    <t>Lääne-Nigula vald</t>
  </si>
  <si>
    <t>Kullamaa vald</t>
  </si>
  <si>
    <t>Noarootsi vald</t>
  </si>
  <si>
    <t>Nõva vald</t>
  </si>
  <si>
    <t>Martna vald</t>
  </si>
  <si>
    <t>Lääne-Viru</t>
  </si>
  <si>
    <t>Tapa vald</t>
  </si>
  <si>
    <t>Tamsalu vald</t>
  </si>
  <si>
    <t>Vihula vald</t>
  </si>
  <si>
    <t>Haljala vald</t>
  </si>
  <si>
    <t>Sõmeru vald</t>
  </si>
  <si>
    <t>Rakvere vald</t>
  </si>
  <si>
    <t>Kunda linn</t>
  </si>
  <si>
    <t>Viru-Nigula vald</t>
  </si>
  <si>
    <t>Aseri vald</t>
  </si>
  <si>
    <t>Rägavere vald</t>
  </si>
  <si>
    <t>Vinni vald</t>
  </si>
  <si>
    <t>Laekvere vald</t>
  </si>
  <si>
    <t>Pärnu</t>
  </si>
  <si>
    <t>Koonga vald</t>
  </si>
  <si>
    <t>Varbla vald</t>
  </si>
  <si>
    <t>Lihula vald</t>
  </si>
  <si>
    <t>Hanila vald</t>
  </si>
  <si>
    <t>Vändra vald</t>
  </si>
  <si>
    <t>Vändra vald (alev)</t>
  </si>
  <si>
    <t>Tootsi vald</t>
  </si>
  <si>
    <t>Halinga vald</t>
  </si>
  <si>
    <t>Saarde vald</t>
  </si>
  <si>
    <t>Surju vald</t>
  </si>
  <si>
    <t>Häädemeeste vald</t>
  </si>
  <si>
    <t>Tahkuranna vald</t>
  </si>
  <si>
    <t>Pärnu linn</t>
  </si>
  <si>
    <t>Paikuse vald</t>
  </si>
  <si>
    <t>Audru vald</t>
  </si>
  <si>
    <t>Sauga vald</t>
  </si>
  <si>
    <t>Sindi linn</t>
  </si>
  <si>
    <t>Tori vald</t>
  </si>
  <si>
    <t>Are vald</t>
  </si>
  <si>
    <t>Rapla vald</t>
  </si>
  <si>
    <t>Raikküla vald</t>
  </si>
  <si>
    <t>Kaiu vald</t>
  </si>
  <si>
    <t>Märjamaa vald</t>
  </si>
  <si>
    <t>Vigala vald</t>
  </si>
  <si>
    <t>Kehtna vald</t>
  </si>
  <si>
    <t>Järvakandi vald</t>
  </si>
  <si>
    <t>Saare</t>
  </si>
  <si>
    <t>Kuressaare linn</t>
  </si>
  <si>
    <t>Lääne-Saare vald</t>
  </si>
  <si>
    <t>Pihtla vald</t>
  </si>
  <si>
    <t>Salme vald</t>
  </si>
  <si>
    <t>Kihelkonna vald</t>
  </si>
  <si>
    <t>Mustjala vald</t>
  </si>
  <si>
    <t>Torgu vald</t>
  </si>
  <si>
    <t>Valjala vald</t>
  </si>
  <si>
    <t>Laimjala vald</t>
  </si>
  <si>
    <t>Leisi vald</t>
  </si>
  <si>
    <t>Orissaare vald</t>
  </si>
  <si>
    <t>Tartu</t>
  </si>
  <si>
    <t>Tartu vald</t>
  </si>
  <si>
    <t>Laeva vald</t>
  </si>
  <si>
    <t>Piirissaare vald</t>
  </si>
  <si>
    <t>Elva linn</t>
  </si>
  <si>
    <t>Rõngu vald</t>
  </si>
  <si>
    <t>Rannu vald</t>
  </si>
  <si>
    <t>Konguta vald</t>
  </si>
  <si>
    <t>Puhja vald</t>
  </si>
  <si>
    <t>Valga</t>
  </si>
  <si>
    <t>Mäksa vald</t>
  </si>
  <si>
    <t>Võnnu vald</t>
  </si>
  <si>
    <t>Haaslava vald</t>
  </si>
  <si>
    <t>Alatskivi vald</t>
  </si>
  <si>
    <t>Vara vald</t>
  </si>
  <si>
    <t>Peipsiääre vald</t>
  </si>
  <si>
    <t>Valga linn</t>
  </si>
  <si>
    <t>Tõlliste vald</t>
  </si>
  <si>
    <t>Karula vald</t>
  </si>
  <si>
    <t>Taheva vald</t>
  </si>
  <si>
    <t>Õru vald</t>
  </si>
  <si>
    <t>Otepää vald</t>
  </si>
  <si>
    <t>Sangaste vald</t>
  </si>
  <si>
    <t>Tõrva linn</t>
  </si>
  <si>
    <t>Helme vald</t>
  </si>
  <si>
    <t>Hummuli vald</t>
  </si>
  <si>
    <t>Põdrala vald</t>
  </si>
  <si>
    <t>Viljandi</t>
  </si>
  <si>
    <t>Viljandi vald</t>
  </si>
  <si>
    <t>Kolga-Jaani vald</t>
  </si>
  <si>
    <t>Tarvastu vald</t>
  </si>
  <si>
    <t>Suure-Jaani vald</t>
  </si>
  <si>
    <t>Võhma linn</t>
  </si>
  <si>
    <t>Kõpu vald</t>
  </si>
  <si>
    <t>Kõo vald</t>
  </si>
  <si>
    <t>Karksi vald</t>
  </si>
  <si>
    <t>Abja vald</t>
  </si>
  <si>
    <t>Halliste vald</t>
  </si>
  <si>
    <t>Mõisaküla linn</t>
  </si>
  <si>
    <t>Põlva</t>
  </si>
  <si>
    <t>Põlva vald</t>
  </si>
  <si>
    <t>Mooste vald</t>
  </si>
  <si>
    <t>Ahja vald</t>
  </si>
  <si>
    <t>Vastse-Kuuste vald</t>
  </si>
  <si>
    <t>Laheda vald</t>
  </si>
  <si>
    <t>Meeksi vald</t>
  </si>
  <si>
    <t>Räpina vald</t>
  </si>
  <si>
    <t>Veriora vald</t>
  </si>
  <si>
    <t>Kanepi vald</t>
  </si>
  <si>
    <t>Valgjärve vald</t>
  </si>
  <si>
    <t>Kõlleste vald</t>
  </si>
  <si>
    <t>Võru</t>
  </si>
  <si>
    <t>Võru vald</t>
  </si>
  <si>
    <t>Sõmerpalu vald</t>
  </si>
  <si>
    <t>Lasva vald</t>
  </si>
  <si>
    <t>Vastseliina vald</t>
  </si>
  <si>
    <t>Orava vald</t>
  </si>
  <si>
    <t>Antsla vald</t>
  </si>
  <si>
    <t>Urvaste vald</t>
  </si>
  <si>
    <t>Rõuge vald</t>
  </si>
  <si>
    <t>Haanja vald</t>
  </si>
  <si>
    <t>Varstu vald</t>
  </si>
  <si>
    <t>Misso vald</t>
  </si>
  <si>
    <t>Mõniste vald</t>
  </si>
  <si>
    <t>väljamakse 2017 25%</t>
  </si>
  <si>
    <t>väljamkase 2018 50%</t>
  </si>
  <si>
    <t>elanike arv 01.01.2017</t>
  </si>
  <si>
    <t>väljamakse 2019 25% ja 11 000+ elanikega KOVi täiendav</t>
  </si>
  <si>
    <t>täiendav toetus 11 000+ KOVid</t>
  </si>
  <si>
    <t>Puurmani valla Jõune, Pööra, Saduküla ja Härjanurme külad</t>
  </si>
  <si>
    <t>Pajusi valla Kaave küla</t>
  </si>
  <si>
    <t>Torma valla Võtikvere küla</t>
  </si>
  <si>
    <t>Raikküla valla Riidaku, Pühatu ja Kõrvetaguse küla</t>
  </si>
  <si>
    <t>Puka valla Aakre, Palamuste, Pedaste, Purtsi, Pühaste ja Rebaste küla</t>
  </si>
  <si>
    <t>Meeksi valla Järvselja ja Rõka küla</t>
  </si>
  <si>
    <t>Puka valla Soontaga küla</t>
  </si>
  <si>
    <t>Palupera valla Lutike, Makita, Miti, Neeruti, Nõuni, Päidla ja Räbi külad</t>
  </si>
  <si>
    <t>Palupera vald (külades 533 elanikku, kuid ühinemis-toetuse arvestuses KOVina 1016 elanikku)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</si>
</sst>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8"/>
      <color theme="3"/>
      <name val="Cambria"/>
      <family val="2"/>
      <charset val="186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3" fontId="0" fillId="2" borderId="0" xfId="0" applyNumberFormat="1" applyFill="1"/>
    <xf numFmtId="3" fontId="0" fillId="0" borderId="0" xfId="0" applyNumberFormat="1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wrapText="1"/>
    </xf>
    <xf numFmtId="0" fontId="2" fillId="0" borderId="0" xfId="0" applyFont="1"/>
    <xf numFmtId="0" fontId="0" fillId="0" borderId="2" xfId="0" applyBorder="1"/>
    <xf numFmtId="0" fontId="0" fillId="2" borderId="2" xfId="0" applyFill="1" applyBorder="1"/>
    <xf numFmtId="0" fontId="3" fillId="2" borderId="2" xfId="0" applyFont="1" applyFill="1" applyBorder="1"/>
    <xf numFmtId="3" fontId="3" fillId="2" borderId="2" xfId="0" applyNumberFormat="1" applyFont="1" applyFill="1" applyBorder="1"/>
    <xf numFmtId="0" fontId="0" fillId="0" borderId="0" xfId="0" applyBorder="1"/>
    <xf numFmtId="0" fontId="0" fillId="2" borderId="0" xfId="0" applyFill="1" applyBorder="1"/>
    <xf numFmtId="3" fontId="0" fillId="0" borderId="0" xfId="0" applyNumberFormat="1" applyBorder="1"/>
    <xf numFmtId="3" fontId="0" fillId="0" borderId="2" xfId="0" applyNumberFormat="1" applyBorder="1"/>
    <xf numFmtId="0" fontId="3" fillId="2" borderId="0" xfId="0" applyFont="1" applyFill="1" applyBorder="1"/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/>
    <xf numFmtId="0" fontId="2" fillId="0" borderId="0" xfId="0" applyFont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3" fillId="0" borderId="2" xfId="0" applyFont="1" applyFill="1" applyBorder="1"/>
    <xf numFmtId="3" fontId="0" fillId="0" borderId="2" xfId="0" applyNumberFormat="1" applyFill="1" applyBorder="1" applyAlignment="1" applyProtection="1">
      <alignment horizontal="right"/>
      <protection locked="0"/>
    </xf>
    <xf numFmtId="3" fontId="0" fillId="0" borderId="2" xfId="0" applyNumberFormat="1" applyFill="1" applyBorder="1"/>
    <xf numFmtId="3" fontId="2" fillId="0" borderId="0" xfId="0" applyNumberFormat="1" applyFont="1" applyAlignment="1">
      <alignment wrapText="1"/>
    </xf>
    <xf numFmtId="0" fontId="0" fillId="2" borderId="2" xfId="0" applyFill="1" applyBorder="1" applyAlignment="1">
      <alignment wrapText="1"/>
    </xf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3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3" xfId="0" applyNumberFormat="1" applyFill="1" applyBorder="1" applyAlignment="1" applyProtection="1">
      <alignment horizontal="center" vertical="center"/>
      <protection locked="0"/>
    </xf>
    <xf numFmtId="3" fontId="0" fillId="2" borderId="4" xfId="0" applyNumberFormat="1" applyFill="1" applyBorder="1" applyAlignment="1" applyProtection="1">
      <alignment horizontal="center" vertical="center"/>
      <protection locked="0"/>
    </xf>
  </cellXfs>
  <cellStyles count="3">
    <cellStyle name="Normaallaad" xfId="0" builtinId="0"/>
    <cellStyle name="Title 2" xfId="1"/>
    <cellStyle name="Tit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9"/>
  <sheetViews>
    <sheetView tabSelected="1" topLeftCell="A16" zoomScale="80" zoomScaleNormal="80" workbookViewId="0">
      <selection activeCell="E141" sqref="E141:E147"/>
    </sheetView>
  </sheetViews>
  <sheetFormatPr defaultRowHeight="15" x14ac:dyDescent="0.25"/>
  <cols>
    <col min="2" max="2" width="13.140625" bestFit="1" customWidth="1"/>
    <col min="3" max="3" width="30.28515625" style="1" customWidth="1"/>
    <col min="4" max="4" width="13.85546875" style="2" bestFit="1" customWidth="1"/>
    <col min="5" max="5" width="21.42578125" style="26" customWidth="1"/>
    <col min="6" max="6" width="21" style="3" customWidth="1"/>
    <col min="7" max="8" width="16.7109375" style="3" customWidth="1"/>
    <col min="9" max="9" width="9.28515625" style="3" customWidth="1"/>
    <col min="10" max="10" width="14.140625" customWidth="1"/>
    <col min="11" max="11" width="14.28515625" customWidth="1"/>
    <col min="12" max="12" width="24.7109375" customWidth="1"/>
    <col min="18" max="18" width="9.85546875" bestFit="1" customWidth="1"/>
  </cols>
  <sheetData>
    <row r="1" spans="2:12" x14ac:dyDescent="0.25">
      <c r="C1"/>
      <c r="D1"/>
      <c r="F1" s="3">
        <f>SUM(F3:F216)</f>
        <v>57532270</v>
      </c>
      <c r="G1" s="3">
        <f>SUM(G3:G221)</f>
        <v>7000000</v>
      </c>
      <c r="H1" s="3">
        <f>SUM(H3:H221)</f>
        <v>64532270</v>
      </c>
      <c r="J1" s="3">
        <f>SUM(J3:J221)</f>
        <v>14383069</v>
      </c>
      <c r="K1" s="3">
        <f t="shared" ref="K1:L1" si="0">SUM(K3:K221)</f>
        <v>28766135</v>
      </c>
      <c r="L1" s="3">
        <f t="shared" si="0"/>
        <v>21383066</v>
      </c>
    </row>
    <row r="2" spans="2:12" ht="45" x14ac:dyDescent="0.25">
      <c r="B2" s="6" t="s">
        <v>0</v>
      </c>
      <c r="C2" s="4" t="s">
        <v>1</v>
      </c>
      <c r="D2" s="5" t="s">
        <v>181</v>
      </c>
      <c r="E2" s="5" t="s">
        <v>2</v>
      </c>
      <c r="F2" s="24" t="s">
        <v>3</v>
      </c>
      <c r="G2" s="24" t="s">
        <v>183</v>
      </c>
      <c r="H2" s="24" t="s">
        <v>4</v>
      </c>
      <c r="I2" s="24"/>
      <c r="J2" s="18" t="s">
        <v>179</v>
      </c>
      <c r="K2" s="18" t="s">
        <v>180</v>
      </c>
      <c r="L2" s="18" t="s">
        <v>182</v>
      </c>
    </row>
    <row r="3" spans="2:12" x14ac:dyDescent="0.25">
      <c r="B3" s="7" t="s">
        <v>5</v>
      </c>
      <c r="C3" s="8" t="s">
        <v>6</v>
      </c>
      <c r="D3" s="9">
        <v>10800</v>
      </c>
      <c r="E3" s="35">
        <f>SUBTOTAL(9,D3:D6)</f>
        <v>21573</v>
      </c>
      <c r="F3" s="14">
        <f t="shared" ref="F3:F6" si="1">IF(AND(D3*100&lt;800000,D3*100&gt;300000),D3*100,IF(D3*100&lt;300000,300000,800000))</f>
        <v>800000</v>
      </c>
      <c r="G3" s="3">
        <f>IF(E3&gt;11000,500000,0)</f>
        <v>500000</v>
      </c>
      <c r="H3" s="3">
        <f>SUBTOTAL(9,F3:G6)</f>
        <v>2481000</v>
      </c>
      <c r="J3" s="3">
        <v>495250</v>
      </c>
      <c r="K3" s="3">
        <f>SUM(F3:F6)*0.5</f>
        <v>990500</v>
      </c>
      <c r="L3" s="3">
        <f>SUM(F3:F6)*0.25+G3</f>
        <v>995250</v>
      </c>
    </row>
    <row r="4" spans="2:12" x14ac:dyDescent="0.25">
      <c r="B4" s="7" t="s">
        <v>5</v>
      </c>
      <c r="C4" s="8" t="s">
        <v>7</v>
      </c>
      <c r="D4" s="9">
        <v>5810</v>
      </c>
      <c r="E4" s="36"/>
      <c r="F4" s="14">
        <f t="shared" si="1"/>
        <v>581000</v>
      </c>
      <c r="G4" s="13"/>
      <c r="J4" s="3"/>
      <c r="K4" s="3"/>
      <c r="L4" s="3"/>
    </row>
    <row r="5" spans="2:12" x14ac:dyDescent="0.25">
      <c r="B5" s="7" t="s">
        <v>5</v>
      </c>
      <c r="C5" s="8" t="s">
        <v>8</v>
      </c>
      <c r="D5" s="9">
        <v>2882</v>
      </c>
      <c r="E5" s="36"/>
      <c r="F5" s="14">
        <f t="shared" si="1"/>
        <v>300000</v>
      </c>
      <c r="J5" s="3"/>
      <c r="K5" s="3"/>
      <c r="L5" s="3"/>
    </row>
    <row r="6" spans="2:12" x14ac:dyDescent="0.25">
      <c r="B6" s="7" t="s">
        <v>5</v>
      </c>
      <c r="C6" s="8" t="s">
        <v>9</v>
      </c>
      <c r="D6" s="9">
        <v>2081</v>
      </c>
      <c r="E6" s="37"/>
      <c r="F6" s="14">
        <f t="shared" si="1"/>
        <v>300000</v>
      </c>
      <c r="J6" s="3"/>
      <c r="K6" s="3"/>
      <c r="L6" s="3"/>
    </row>
    <row r="7" spans="2:12" x14ac:dyDescent="0.25">
      <c r="B7" s="11"/>
      <c r="C7" s="12"/>
      <c r="D7" s="12"/>
      <c r="E7" s="27"/>
      <c r="G7" s="13"/>
      <c r="J7" s="3"/>
      <c r="K7" s="3"/>
      <c r="L7" s="3"/>
    </row>
    <row r="8" spans="2:12" x14ac:dyDescent="0.25">
      <c r="B8" s="7" t="s">
        <v>5</v>
      </c>
      <c r="C8" s="8" t="s">
        <v>10</v>
      </c>
      <c r="D8" s="9">
        <v>5624</v>
      </c>
      <c r="E8" s="35">
        <f>SUBTOTAL(9,D8:D9)</f>
        <v>6340</v>
      </c>
      <c r="F8" s="14">
        <f t="shared" ref="F8:F9" si="2">IF(AND(D8*100&lt;800000,D8*100&gt;300000),D8*100,IF(D8*100&lt;300000,300000,800000))</f>
        <v>562400</v>
      </c>
      <c r="G8" s="3">
        <f>IF(E8&gt;11000,500000,0)</f>
        <v>0</v>
      </c>
      <c r="H8" s="3">
        <f>SUBTOTAL(9,F8:F9)</f>
        <v>862400</v>
      </c>
      <c r="J8" s="3">
        <v>215600</v>
      </c>
      <c r="K8" s="3">
        <f>SUM(F8:F9)*0.5</f>
        <v>431200</v>
      </c>
      <c r="L8" s="3">
        <f>SUM(F8:F9)*0.25+G8</f>
        <v>215600</v>
      </c>
    </row>
    <row r="9" spans="2:12" x14ac:dyDescent="0.25">
      <c r="B9" s="7" t="s">
        <v>5</v>
      </c>
      <c r="C9" s="8" t="s">
        <v>11</v>
      </c>
      <c r="D9" s="9">
        <v>716</v>
      </c>
      <c r="E9" s="37"/>
      <c r="F9" s="14">
        <f t="shared" si="2"/>
        <v>300000</v>
      </c>
      <c r="J9" s="3"/>
      <c r="K9" s="3"/>
      <c r="L9" s="3"/>
    </row>
    <row r="10" spans="2:12" x14ac:dyDescent="0.25">
      <c r="B10" s="11"/>
      <c r="C10" s="12"/>
      <c r="D10" s="12"/>
      <c r="E10" s="27"/>
      <c r="F10" s="13"/>
      <c r="G10" s="13"/>
      <c r="J10" s="3"/>
      <c r="K10" s="3"/>
      <c r="L10" s="3"/>
    </row>
    <row r="11" spans="2:12" x14ac:dyDescent="0.25">
      <c r="B11" s="7" t="s">
        <v>12</v>
      </c>
      <c r="C11" s="8" t="s">
        <v>13</v>
      </c>
      <c r="D11" s="9">
        <v>4623</v>
      </c>
      <c r="E11" s="35">
        <f>SUM(D11:D12)</f>
        <v>6719</v>
      </c>
      <c r="F11" s="14">
        <f>IF(AND(D11*100&lt;800000,D11*100&gt;300000),D11*100,IF(D11*100&lt;300000,300000,800000))</f>
        <v>462300</v>
      </c>
      <c r="G11" s="3">
        <f>IF(E11&gt;11000,500000,0)</f>
        <v>0</v>
      </c>
      <c r="H11" s="3">
        <f>SUBTOTAL(9,F11:G12)</f>
        <v>762300</v>
      </c>
      <c r="J11" s="3">
        <v>190575</v>
      </c>
      <c r="K11" s="3">
        <f>SUM(F11:F12)*0.5</f>
        <v>381150</v>
      </c>
      <c r="L11" s="3">
        <f>SUM(F11:F12)*0.25+G11</f>
        <v>190575</v>
      </c>
    </row>
    <row r="12" spans="2:12" x14ac:dyDescent="0.25">
      <c r="B12" s="7" t="s">
        <v>12</v>
      </c>
      <c r="C12" s="8" t="s">
        <v>14</v>
      </c>
      <c r="D12" s="9">
        <v>2096</v>
      </c>
      <c r="E12" s="37"/>
      <c r="F12" s="14">
        <f>IF(AND(D12*100&lt;800000,D12*100&gt;300000),D12*100,IF(D12*100&lt;300000,300000,800000))</f>
        <v>300000</v>
      </c>
      <c r="J12" s="3"/>
      <c r="K12" s="3"/>
      <c r="L12" s="3"/>
    </row>
    <row r="13" spans="2:12" x14ac:dyDescent="0.25">
      <c r="C13"/>
      <c r="D13"/>
      <c r="E13" s="28"/>
      <c r="F13"/>
      <c r="G13"/>
      <c r="J13" s="3"/>
      <c r="K13" s="3"/>
      <c r="L13" s="3"/>
    </row>
    <row r="14" spans="2:12" x14ac:dyDescent="0.25">
      <c r="B14" s="7" t="s">
        <v>15</v>
      </c>
      <c r="C14" s="8" t="s">
        <v>16</v>
      </c>
      <c r="D14" s="9">
        <v>2290</v>
      </c>
      <c r="E14" s="32">
        <f>SUM(D14:D16)</f>
        <v>4849</v>
      </c>
      <c r="F14" s="14">
        <f>ROUND((($E$14-3000)*0.025+50)/50*150000,-1)</f>
        <v>288680</v>
      </c>
      <c r="G14" s="3">
        <f>IF(E14&gt;11000,500000,0)</f>
        <v>0</v>
      </c>
      <c r="H14" s="3">
        <f>SUBTOTAL(9,F14:G16)</f>
        <v>866040</v>
      </c>
      <c r="J14" s="3">
        <v>216510</v>
      </c>
      <c r="K14" s="3">
        <f>SUM(F14:F16)*0.5</f>
        <v>433020</v>
      </c>
      <c r="L14" s="3">
        <f>SUM(F14:F16)*0.25+G14</f>
        <v>216510</v>
      </c>
    </row>
    <row r="15" spans="2:12" x14ac:dyDescent="0.25">
      <c r="B15" s="7" t="s">
        <v>15</v>
      </c>
      <c r="C15" s="8" t="s">
        <v>17</v>
      </c>
      <c r="D15" s="9">
        <v>1564</v>
      </c>
      <c r="E15" s="33"/>
      <c r="F15" s="14">
        <f t="shared" ref="F15:F16" si="3">ROUND((($E$14-3000)*0.025+50)/50*150000,-1)</f>
        <v>288680</v>
      </c>
      <c r="G15"/>
      <c r="J15" s="3"/>
      <c r="K15" s="3"/>
      <c r="L15" s="3"/>
    </row>
    <row r="16" spans="2:12" x14ac:dyDescent="0.25">
      <c r="B16" s="7" t="s">
        <v>15</v>
      </c>
      <c r="C16" s="8" t="s">
        <v>18</v>
      </c>
      <c r="D16" s="9">
        <v>995</v>
      </c>
      <c r="E16" s="34"/>
      <c r="F16" s="14">
        <f t="shared" si="3"/>
        <v>288680</v>
      </c>
      <c r="G16"/>
      <c r="J16" s="3"/>
      <c r="K16" s="3"/>
      <c r="L16" s="3"/>
    </row>
    <row r="17" spans="2:12" x14ac:dyDescent="0.25">
      <c r="B17" s="11"/>
      <c r="C17" s="12"/>
      <c r="D17" s="12"/>
      <c r="E17" s="27"/>
      <c r="F17" s="13"/>
      <c r="J17" s="3"/>
      <c r="K17" s="3"/>
      <c r="L17" s="3"/>
    </row>
    <row r="18" spans="2:12" x14ac:dyDescent="0.25">
      <c r="B18" s="7" t="s">
        <v>15</v>
      </c>
      <c r="C18" s="8" t="s">
        <v>19</v>
      </c>
      <c r="D18" s="9">
        <v>5347</v>
      </c>
      <c r="E18" s="32">
        <f>SUBTOTAL(9,D18:D19)</f>
        <v>6210</v>
      </c>
      <c r="F18" s="14">
        <f t="shared" ref="F18:F19" si="4">IF(AND(D18*100&lt;800000,D18*100&gt;300000),D18*100,IF(D18*100&lt;300000,300000,800000))</f>
        <v>534700</v>
      </c>
      <c r="G18" s="3">
        <f>IF(E18&gt;11000,500000,0)</f>
        <v>0</v>
      </c>
      <c r="H18" s="3">
        <f>SUBTOTAL(9,F18:G19)</f>
        <v>834700</v>
      </c>
      <c r="J18" s="3">
        <v>208675</v>
      </c>
      <c r="K18" s="3">
        <f>SUM(F18:F19)*0.5</f>
        <v>417350</v>
      </c>
      <c r="L18" s="3">
        <f>SUM(F18:F19)*0.25+G18</f>
        <v>208675</v>
      </c>
    </row>
    <row r="19" spans="2:12" x14ac:dyDescent="0.25">
      <c r="B19" s="7" t="s">
        <v>15</v>
      </c>
      <c r="C19" s="8" t="s">
        <v>20</v>
      </c>
      <c r="D19" s="9">
        <v>863</v>
      </c>
      <c r="E19" s="34"/>
      <c r="F19" s="14">
        <f t="shared" si="4"/>
        <v>300000</v>
      </c>
      <c r="J19" s="3"/>
      <c r="K19" s="3"/>
      <c r="L19" s="3"/>
    </row>
    <row r="20" spans="2:12" x14ac:dyDescent="0.25">
      <c r="C20"/>
      <c r="D20"/>
      <c r="E20" s="28"/>
      <c r="F20"/>
      <c r="G20"/>
      <c r="J20" s="3"/>
      <c r="K20" s="3"/>
      <c r="L20" s="3"/>
    </row>
    <row r="21" spans="2:12" x14ac:dyDescent="0.25">
      <c r="B21" s="7" t="s">
        <v>15</v>
      </c>
      <c r="C21" s="8" t="s">
        <v>21</v>
      </c>
      <c r="D21" s="9">
        <v>2870</v>
      </c>
      <c r="E21" s="32">
        <f>SUM(D21:D22)</f>
        <v>4772</v>
      </c>
      <c r="F21" s="14">
        <f>ROUND((($E$21-3000)*0.025+50)/50*150000,-1)</f>
        <v>282900</v>
      </c>
      <c r="G21" s="3">
        <f>IF(E21&gt;11000,500000,0)</f>
        <v>0</v>
      </c>
      <c r="H21" s="3">
        <f>SUM(F21:G22)</f>
        <v>565800</v>
      </c>
      <c r="J21" s="3">
        <v>141450</v>
      </c>
      <c r="K21" s="3">
        <f>SUM(F21:F22)*0.5</f>
        <v>282900</v>
      </c>
      <c r="L21" s="3">
        <f>SUM(F21:F22)*0.25+G21</f>
        <v>141450</v>
      </c>
    </row>
    <row r="22" spans="2:12" x14ac:dyDescent="0.25">
      <c r="B22" s="7" t="s">
        <v>15</v>
      </c>
      <c r="C22" s="8" t="s">
        <v>22</v>
      </c>
      <c r="D22" s="9">
        <v>1902</v>
      </c>
      <c r="E22" s="34"/>
      <c r="F22" s="14">
        <f>ROUND((($E$21-3000)*0.025+50)/50*150000,-1)</f>
        <v>282900</v>
      </c>
      <c r="J22" s="3"/>
      <c r="K22" s="3"/>
      <c r="L22" s="3"/>
    </row>
    <row r="23" spans="2:12" x14ac:dyDescent="0.25">
      <c r="C23"/>
      <c r="D23"/>
      <c r="E23" s="28"/>
      <c r="F23"/>
      <c r="J23" s="3"/>
      <c r="K23" s="3"/>
      <c r="L23" s="3"/>
    </row>
    <row r="24" spans="2:12" x14ac:dyDescent="0.25">
      <c r="B24" s="7" t="s">
        <v>15</v>
      </c>
      <c r="C24" s="8" t="s">
        <v>23</v>
      </c>
      <c r="D24" s="9">
        <v>437</v>
      </c>
      <c r="E24" s="32">
        <f>SUM(D24:D27)</f>
        <v>3968</v>
      </c>
      <c r="F24" s="14">
        <f>ROUND((($E$24-3000)*0.025+50)/50*150000,-1)</f>
        <v>222600</v>
      </c>
      <c r="G24" s="3">
        <f>IF(E24&gt;11000,500000,0)</f>
        <v>0</v>
      </c>
      <c r="H24" s="3">
        <f>SUBTOTAL(9,F24:G27)</f>
        <v>890400</v>
      </c>
      <c r="J24" s="3">
        <v>222600</v>
      </c>
      <c r="K24" s="3">
        <f>SUM(F24:F27)*0.5</f>
        <v>445200</v>
      </c>
      <c r="L24" s="3">
        <f>SUM(F24:F27)*0.25+G24</f>
        <v>222600</v>
      </c>
    </row>
    <row r="25" spans="2:12" x14ac:dyDescent="0.25">
      <c r="B25" s="7" t="s">
        <v>15</v>
      </c>
      <c r="C25" s="8" t="s">
        <v>24</v>
      </c>
      <c r="D25" s="9">
        <v>1203</v>
      </c>
      <c r="E25" s="33"/>
      <c r="F25" s="14">
        <f t="shared" ref="F25:F27" si="5">ROUND((($E$24-3000)*0.025+50)/50*150000,-1)</f>
        <v>222600</v>
      </c>
      <c r="J25" s="3"/>
      <c r="K25" s="3"/>
      <c r="L25" s="3"/>
    </row>
    <row r="26" spans="2:12" x14ac:dyDescent="0.25">
      <c r="B26" s="7" t="s">
        <v>15</v>
      </c>
      <c r="C26" s="8" t="s">
        <v>25</v>
      </c>
      <c r="D26" s="9">
        <v>582</v>
      </c>
      <c r="E26" s="33"/>
      <c r="F26" s="14">
        <f t="shared" si="5"/>
        <v>222600</v>
      </c>
      <c r="J26" s="3"/>
      <c r="K26" s="3"/>
      <c r="L26" s="3"/>
    </row>
    <row r="27" spans="2:12" x14ac:dyDescent="0.25">
      <c r="B27" s="7" t="s">
        <v>15</v>
      </c>
      <c r="C27" s="8" t="s">
        <v>26</v>
      </c>
      <c r="D27" s="9">
        <v>1746</v>
      </c>
      <c r="E27" s="34"/>
      <c r="F27" s="14">
        <f t="shared" si="5"/>
        <v>222600</v>
      </c>
      <c r="J27" s="3"/>
      <c r="K27" s="3"/>
      <c r="L27" s="3"/>
    </row>
    <row r="28" spans="2:12" x14ac:dyDescent="0.25">
      <c r="C28"/>
      <c r="D28"/>
      <c r="E28" s="28"/>
      <c r="F28"/>
      <c r="J28" s="3"/>
      <c r="K28" s="3"/>
      <c r="L28" s="3"/>
    </row>
    <row r="29" spans="2:12" x14ac:dyDescent="0.25">
      <c r="B29" s="7" t="s">
        <v>27</v>
      </c>
      <c r="C29" s="8" t="s">
        <v>28</v>
      </c>
      <c r="D29" s="9">
        <v>9234</v>
      </c>
      <c r="E29" s="32">
        <f>SUBTOTAL(9,D29:D31)</f>
        <v>11099</v>
      </c>
      <c r="F29" s="14">
        <f t="shared" ref="F29:F39" si="6">IF(AND(D29*100&lt;800000,D29*100&gt;300000),D29*100,IF(D29*100&lt;300000,300000,800000))</f>
        <v>800000</v>
      </c>
      <c r="G29" s="3">
        <f>IF(E29&gt;11000,500000,0)</f>
        <v>500000</v>
      </c>
      <c r="H29" s="3">
        <f>SUBTOTAL(9,F29:G31)</f>
        <v>1900000</v>
      </c>
      <c r="J29" s="3">
        <v>350000</v>
      </c>
      <c r="K29" s="3">
        <f>SUM(F29:F31)*0.5</f>
        <v>700000</v>
      </c>
      <c r="L29" s="3">
        <f>SUM(F29:F31)*0.25+G29</f>
        <v>850000</v>
      </c>
    </row>
    <row r="30" spans="2:12" x14ac:dyDescent="0.25">
      <c r="B30" s="7" t="s">
        <v>27</v>
      </c>
      <c r="C30" s="8" t="s">
        <v>29</v>
      </c>
      <c r="D30" s="9">
        <v>1252</v>
      </c>
      <c r="E30" s="33"/>
      <c r="F30" s="14">
        <f t="shared" si="6"/>
        <v>300000</v>
      </c>
      <c r="J30" s="3"/>
      <c r="K30" s="3"/>
      <c r="L30" s="3"/>
    </row>
    <row r="31" spans="2:12" x14ac:dyDescent="0.25">
      <c r="B31" s="7" t="s">
        <v>30</v>
      </c>
      <c r="C31" s="8" t="s">
        <v>31</v>
      </c>
      <c r="D31" s="9">
        <v>613</v>
      </c>
      <c r="E31" s="34"/>
      <c r="F31" s="14">
        <f>IF(AND(D31*100&lt;800000,D31*100&gt;300000),D31*100,IF(D31*100&lt;300000,300000,800000))</f>
        <v>300000</v>
      </c>
      <c r="J31" s="3"/>
      <c r="K31" s="3"/>
      <c r="L31" s="3"/>
    </row>
    <row r="32" spans="2:12" x14ac:dyDescent="0.25">
      <c r="B32" s="11"/>
      <c r="C32" s="12"/>
      <c r="D32" s="15"/>
      <c r="E32" s="29"/>
      <c r="F32" s="16"/>
      <c r="G32" s="16"/>
      <c r="J32" s="3"/>
      <c r="K32" s="3"/>
      <c r="L32" s="3"/>
    </row>
    <row r="33" spans="2:12" x14ac:dyDescent="0.25">
      <c r="B33" s="7" t="s">
        <v>27</v>
      </c>
      <c r="C33" s="8" t="s">
        <v>32</v>
      </c>
      <c r="D33" s="9">
        <v>8348</v>
      </c>
      <c r="E33" s="32">
        <f>SUM(D33:D35)</f>
        <v>11130</v>
      </c>
      <c r="F33" s="14">
        <f t="shared" si="6"/>
        <v>800000</v>
      </c>
      <c r="G33" s="3">
        <f>IF(E33&gt;11000,500000,0)</f>
        <v>500000</v>
      </c>
      <c r="H33" s="3">
        <f>SUM(F33:G35)</f>
        <v>1900000</v>
      </c>
      <c r="J33" s="3">
        <v>350000</v>
      </c>
      <c r="K33" s="3">
        <f>SUM(F33:F35)*0.5</f>
        <v>700000</v>
      </c>
      <c r="L33" s="3">
        <f>SUM(F33:F35)*0.25+G33</f>
        <v>850000</v>
      </c>
    </row>
    <row r="34" spans="2:12" x14ac:dyDescent="0.25">
      <c r="B34" s="7" t="s">
        <v>27</v>
      </c>
      <c r="C34" s="8" t="s">
        <v>33</v>
      </c>
      <c r="D34" s="9">
        <v>1688</v>
      </c>
      <c r="E34" s="33"/>
      <c r="F34" s="14">
        <f t="shared" si="6"/>
        <v>300000</v>
      </c>
      <c r="J34" s="3"/>
      <c r="K34" s="3"/>
      <c r="L34" s="3"/>
    </row>
    <row r="35" spans="2:12" x14ac:dyDescent="0.25">
      <c r="B35" s="7" t="s">
        <v>27</v>
      </c>
      <c r="C35" s="8" t="s">
        <v>34</v>
      </c>
      <c r="D35" s="9">
        <v>1094</v>
      </c>
      <c r="E35" s="34"/>
      <c r="F35" s="14">
        <f t="shared" si="6"/>
        <v>300000</v>
      </c>
      <c r="J35" s="3"/>
      <c r="K35" s="3"/>
      <c r="L35" s="3"/>
    </row>
    <row r="36" spans="2:12" x14ac:dyDescent="0.25">
      <c r="B36" s="11"/>
      <c r="C36" s="12"/>
      <c r="D36" s="15"/>
      <c r="J36" s="3"/>
      <c r="K36" s="3"/>
      <c r="L36" s="3"/>
    </row>
    <row r="37" spans="2:12" x14ac:dyDescent="0.25">
      <c r="B37" s="7" t="s">
        <v>27</v>
      </c>
      <c r="C37" s="8" t="s">
        <v>35</v>
      </c>
      <c r="D37" s="9">
        <v>1996</v>
      </c>
      <c r="E37" s="32">
        <f>SUM(D37:D42)</f>
        <v>7114</v>
      </c>
      <c r="F37" s="14">
        <f t="shared" si="6"/>
        <v>300000</v>
      </c>
      <c r="G37" s="3">
        <f>IF(E37&gt;11000,500000,0)</f>
        <v>0</v>
      </c>
      <c r="H37" s="3">
        <f>SUM(F37:G42)</f>
        <v>1800000</v>
      </c>
      <c r="J37" s="3">
        <v>450000</v>
      </c>
      <c r="K37" s="3">
        <f>SUM(F37:F42)*0.5</f>
        <v>900000</v>
      </c>
      <c r="L37" s="3">
        <f>SUM(F37:F42)*0.25+G37</f>
        <v>450000</v>
      </c>
    </row>
    <row r="38" spans="2:12" x14ac:dyDescent="0.25">
      <c r="B38" s="7" t="s">
        <v>27</v>
      </c>
      <c r="C38" s="8" t="s">
        <v>36</v>
      </c>
      <c r="D38" s="9">
        <v>1542</v>
      </c>
      <c r="E38" s="33"/>
      <c r="F38" s="14">
        <f t="shared" si="6"/>
        <v>300000</v>
      </c>
      <c r="J38" s="3"/>
      <c r="K38" s="3"/>
      <c r="L38" s="3"/>
    </row>
    <row r="39" spans="2:12" x14ac:dyDescent="0.25">
      <c r="B39" s="7" t="s">
        <v>27</v>
      </c>
      <c r="C39" s="8" t="s">
        <v>37</v>
      </c>
      <c r="D39" s="9">
        <v>1146</v>
      </c>
      <c r="E39" s="33"/>
      <c r="F39" s="14">
        <f t="shared" si="6"/>
        <v>300000</v>
      </c>
      <c r="J39" s="3"/>
      <c r="K39" s="3"/>
      <c r="L39" s="3"/>
    </row>
    <row r="40" spans="2:12" x14ac:dyDescent="0.25">
      <c r="B40" s="7" t="s">
        <v>27</v>
      </c>
      <c r="C40" s="8" t="s">
        <v>38</v>
      </c>
      <c r="D40" s="9">
        <v>946</v>
      </c>
      <c r="E40" s="33"/>
      <c r="F40" s="14">
        <f>IF(AND(D40*100&lt;800000,D40*100&gt;300000),D40*100,IF(D40*100&lt;300000,300000,800000))</f>
        <v>300000</v>
      </c>
      <c r="J40" s="3"/>
      <c r="K40" s="3"/>
      <c r="L40" s="3"/>
    </row>
    <row r="41" spans="2:12" x14ac:dyDescent="0.25">
      <c r="B41" s="7" t="s">
        <v>27</v>
      </c>
      <c r="C41" s="8" t="s">
        <v>39</v>
      </c>
      <c r="D41" s="9">
        <v>885</v>
      </c>
      <c r="E41" s="33"/>
      <c r="F41" s="14">
        <f t="shared" ref="F41:F42" si="7">IF(AND(D41*100&lt;800000,D41*100&gt;300000),D41*100,IF(D41*100&lt;300000,300000,800000))</f>
        <v>300000</v>
      </c>
      <c r="J41" s="3"/>
      <c r="K41" s="3"/>
      <c r="L41" s="3"/>
    </row>
    <row r="42" spans="2:12" x14ac:dyDescent="0.25">
      <c r="B42" s="7" t="s">
        <v>27</v>
      </c>
      <c r="C42" s="8" t="s">
        <v>40</v>
      </c>
      <c r="D42" s="9">
        <v>599</v>
      </c>
      <c r="E42" s="34"/>
      <c r="F42" s="14">
        <f t="shared" si="7"/>
        <v>300000</v>
      </c>
      <c r="J42" s="3"/>
      <c r="K42" s="3"/>
      <c r="L42" s="3"/>
    </row>
    <row r="43" spans="2:12" x14ac:dyDescent="0.25">
      <c r="C43"/>
      <c r="D43"/>
      <c r="E43" s="28"/>
      <c r="F43"/>
      <c r="G43"/>
      <c r="J43" s="3"/>
      <c r="K43" s="3"/>
      <c r="L43" s="3"/>
    </row>
    <row r="44" spans="2:12" x14ac:dyDescent="0.25">
      <c r="B44" s="7" t="s">
        <v>15</v>
      </c>
      <c r="C44" s="8" t="s">
        <v>41</v>
      </c>
      <c r="D44" s="9">
        <v>1271</v>
      </c>
      <c r="E44" s="32">
        <f>SUBTOTAL(9,D44:D49)</f>
        <v>5738</v>
      </c>
      <c r="F44" s="14">
        <f t="shared" ref="F44:F48" si="8">IF(AND(D44*100&lt;800000,D44*100&gt;300000),D44*100,IF(D44*100&lt;300000,300000,800000))</f>
        <v>300000</v>
      </c>
      <c r="G44" s="3">
        <f>IF(E44&gt;11000,500000,0)</f>
        <v>0</v>
      </c>
      <c r="H44" s="3">
        <f>SUBTOTAL(9,F44:G49)</f>
        <v>1509300</v>
      </c>
      <c r="J44" s="3">
        <v>377325</v>
      </c>
      <c r="K44" s="3">
        <f>SUM(F44:F49)*0.5</f>
        <v>754650</v>
      </c>
      <c r="L44" s="3">
        <f>SUM(F44:F49)*0.25+G44</f>
        <v>377325</v>
      </c>
    </row>
    <row r="45" spans="2:12" x14ac:dyDescent="0.25">
      <c r="B45" s="7" t="s">
        <v>15</v>
      </c>
      <c r="C45" s="8" t="s">
        <v>42</v>
      </c>
      <c r="D45" s="9">
        <v>699</v>
      </c>
      <c r="E45" s="33"/>
      <c r="F45" s="14">
        <f t="shared" si="8"/>
        <v>300000</v>
      </c>
      <c r="J45" s="3"/>
      <c r="K45" s="3"/>
      <c r="L45" s="3"/>
    </row>
    <row r="46" spans="2:12" x14ac:dyDescent="0.25">
      <c r="B46" s="7" t="s">
        <v>43</v>
      </c>
      <c r="C46" s="8" t="s">
        <v>44</v>
      </c>
      <c r="D46" s="9">
        <f>1319</f>
        <v>1319</v>
      </c>
      <c r="E46" s="33"/>
      <c r="F46" s="14">
        <f t="shared" si="8"/>
        <v>300000</v>
      </c>
      <c r="J46" s="3"/>
      <c r="K46" s="3"/>
      <c r="L46" s="3"/>
    </row>
    <row r="47" spans="2:12" x14ac:dyDescent="0.25">
      <c r="B47" s="7" t="s">
        <v>43</v>
      </c>
      <c r="C47" s="8" t="s">
        <v>45</v>
      </c>
      <c r="D47" s="9">
        <v>1223</v>
      </c>
      <c r="E47" s="33"/>
      <c r="F47" s="14">
        <f t="shared" si="8"/>
        <v>300000</v>
      </c>
      <c r="J47" s="3"/>
      <c r="K47" s="3"/>
      <c r="L47" s="3"/>
    </row>
    <row r="48" spans="2:12" x14ac:dyDescent="0.25">
      <c r="B48" s="7" t="s">
        <v>43</v>
      </c>
      <c r="C48" s="8" t="s">
        <v>46</v>
      </c>
      <c r="D48" s="9">
        <v>1133</v>
      </c>
      <c r="E48" s="33"/>
      <c r="F48" s="14">
        <f t="shared" si="8"/>
        <v>300000</v>
      </c>
      <c r="J48" s="3"/>
      <c r="K48" s="3"/>
      <c r="L48" s="3"/>
    </row>
    <row r="49" spans="2:12" x14ac:dyDescent="0.25">
      <c r="B49" s="19"/>
      <c r="C49" s="20" t="s">
        <v>186</v>
      </c>
      <c r="D49" s="21">
        <v>93</v>
      </c>
      <c r="E49" s="34"/>
      <c r="F49" s="22">
        <f>D49*100</f>
        <v>9300</v>
      </c>
      <c r="J49" s="3"/>
      <c r="K49" s="3"/>
      <c r="L49" s="3"/>
    </row>
    <row r="50" spans="2:12" x14ac:dyDescent="0.25">
      <c r="B50" s="11"/>
      <c r="C50" s="12"/>
      <c r="D50" s="15"/>
      <c r="E50" s="29"/>
      <c r="F50" s="16"/>
      <c r="G50" s="16"/>
      <c r="J50" s="3"/>
      <c r="K50" s="3"/>
      <c r="L50" s="3"/>
    </row>
    <row r="51" spans="2:12" x14ac:dyDescent="0.25">
      <c r="B51" s="7" t="s">
        <v>43</v>
      </c>
      <c r="C51" s="8" t="s">
        <v>47</v>
      </c>
      <c r="D51" s="9">
        <v>5305</v>
      </c>
      <c r="E51" s="32">
        <f>SUBTOTAL(9,D51:D56)</f>
        <v>14193</v>
      </c>
      <c r="F51" s="14">
        <f t="shared" ref="F51:F52" si="9">IF(AND(D51*100&lt;800000,D51*100&gt;300000),D51*100,IF(D51*100&lt;300000,300000,800000))</f>
        <v>530500</v>
      </c>
      <c r="G51" s="3">
        <f>IF(E51&gt;11000,500000,0)</f>
        <v>500000</v>
      </c>
      <c r="H51" s="3">
        <f>SUBTOTAL(9,F51:G56)</f>
        <v>2112600</v>
      </c>
      <c r="J51" s="3">
        <v>403150</v>
      </c>
      <c r="K51" s="3">
        <f>SUM(F51:F56)*0.5</f>
        <v>806300</v>
      </c>
      <c r="L51" s="3">
        <f>SUM(F51:F56)*0.25+G51</f>
        <v>903150</v>
      </c>
    </row>
    <row r="52" spans="2:12" x14ac:dyDescent="0.25">
      <c r="B52" s="7" t="s">
        <v>43</v>
      </c>
      <c r="C52" s="8" t="s">
        <v>48</v>
      </c>
      <c r="D52" s="9">
        <f>4400</f>
        <v>4400</v>
      </c>
      <c r="E52" s="33"/>
      <c r="F52" s="14">
        <f t="shared" si="9"/>
        <v>440000</v>
      </c>
      <c r="J52" s="3"/>
      <c r="K52" s="3"/>
      <c r="L52" s="3"/>
    </row>
    <row r="53" spans="2:12" x14ac:dyDescent="0.25">
      <c r="B53" s="7" t="s">
        <v>43</v>
      </c>
      <c r="C53" s="8" t="s">
        <v>49</v>
      </c>
      <c r="D53" s="9">
        <v>2103</v>
      </c>
      <c r="E53" s="33"/>
      <c r="F53" s="14">
        <f>IF(AND(D53*100&lt;800000,D53*100&gt;300000),D53*100,IF(D53*100&lt;300000,300000,800000))</f>
        <v>300000</v>
      </c>
      <c r="J53" s="3"/>
      <c r="K53" s="3"/>
      <c r="L53" s="3"/>
    </row>
    <row r="54" spans="2:12" x14ac:dyDescent="0.25">
      <c r="B54" s="7" t="s">
        <v>43</v>
      </c>
      <c r="C54" s="8" t="s">
        <v>50</v>
      </c>
      <c r="D54" s="9">
        <v>1964</v>
      </c>
      <c r="E54" s="33"/>
      <c r="F54" s="14">
        <f>IF(AND(D54*100&lt;800000,D54*100&gt;300000),D54*100,IF(D54*100&lt;300000,300000,800000))</f>
        <v>300000</v>
      </c>
      <c r="J54" s="3"/>
      <c r="K54" s="3"/>
      <c r="L54" s="3"/>
    </row>
    <row r="55" spans="2:12" ht="30" x14ac:dyDescent="0.25">
      <c r="B55" s="19"/>
      <c r="C55" s="20" t="s">
        <v>184</v>
      </c>
      <c r="D55" s="21">
        <v>396</v>
      </c>
      <c r="E55" s="33"/>
      <c r="F55" s="22">
        <f>D55*100</f>
        <v>39600</v>
      </c>
      <c r="J55" s="3"/>
      <c r="K55" s="3"/>
      <c r="L55" s="3"/>
    </row>
    <row r="56" spans="2:12" x14ac:dyDescent="0.25">
      <c r="B56" s="19"/>
      <c r="C56" s="20" t="s">
        <v>185</v>
      </c>
      <c r="D56" s="21">
        <v>25</v>
      </c>
      <c r="E56" s="34"/>
      <c r="F56" s="22">
        <f>D56*100</f>
        <v>2500</v>
      </c>
      <c r="J56" s="3"/>
      <c r="K56" s="3"/>
      <c r="L56" s="3"/>
    </row>
    <row r="57" spans="2:12" x14ac:dyDescent="0.25">
      <c r="B57" s="11"/>
      <c r="C57" s="12"/>
      <c r="D57" s="15"/>
      <c r="E57" s="29"/>
      <c r="F57" s="16"/>
      <c r="J57" s="3"/>
      <c r="K57" s="3"/>
      <c r="L57" s="3"/>
    </row>
    <row r="58" spans="2:12" x14ac:dyDescent="0.25">
      <c r="B58" s="7" t="s">
        <v>43</v>
      </c>
      <c r="C58" s="8" t="s">
        <v>51</v>
      </c>
      <c r="D58" s="9">
        <v>4163</v>
      </c>
      <c r="E58" s="32">
        <f>SUBTOTAL(9,D58:D61)</f>
        <v>10591</v>
      </c>
      <c r="F58" s="14">
        <f t="shared" ref="F58:F61" si="10">IF(AND(D58*100&lt;800000,D58*100&gt;300000),D58*100,IF(D58*100&lt;300000,300000,800000))</f>
        <v>416300</v>
      </c>
      <c r="G58" s="3">
        <f>IF(E58&gt;11000,500000,0)</f>
        <v>0</v>
      </c>
      <c r="H58" s="3">
        <f>SUBTOTAL(9,F58:G61)</f>
        <v>1383200</v>
      </c>
      <c r="J58" s="3">
        <v>345800</v>
      </c>
      <c r="K58" s="3">
        <f>SUM(F58:F61)*0.5</f>
        <v>691600</v>
      </c>
      <c r="L58" s="3">
        <f>SUM(F58:F61)*0.25+G58</f>
        <v>345800</v>
      </c>
    </row>
    <row r="59" spans="2:12" x14ac:dyDescent="0.25">
      <c r="B59" s="7" t="s">
        <v>43</v>
      </c>
      <c r="C59" s="8" t="s">
        <v>52</v>
      </c>
      <c r="D59" s="9">
        <v>3669</v>
      </c>
      <c r="E59" s="33"/>
      <c r="F59" s="14">
        <f t="shared" si="10"/>
        <v>366900</v>
      </c>
      <c r="J59" s="3"/>
      <c r="K59" s="3"/>
      <c r="L59" s="3"/>
    </row>
    <row r="60" spans="2:12" x14ac:dyDescent="0.25">
      <c r="B60" s="7" t="s">
        <v>43</v>
      </c>
      <c r="C60" s="8" t="s">
        <v>53</v>
      </c>
      <c r="D60" s="9">
        <v>1511</v>
      </c>
      <c r="E60" s="33"/>
      <c r="F60" s="14">
        <f t="shared" si="10"/>
        <v>300000</v>
      </c>
      <c r="J60" s="3"/>
      <c r="K60" s="3"/>
      <c r="L60" s="3"/>
    </row>
    <row r="61" spans="2:12" x14ac:dyDescent="0.25">
      <c r="B61" s="7" t="s">
        <v>43</v>
      </c>
      <c r="C61" s="8" t="s">
        <v>54</v>
      </c>
      <c r="D61" s="9">
        <v>1248</v>
      </c>
      <c r="E61" s="34"/>
      <c r="F61" s="14">
        <f t="shared" si="10"/>
        <v>300000</v>
      </c>
      <c r="J61" s="3"/>
      <c r="K61" s="3"/>
      <c r="L61" s="3"/>
    </row>
    <row r="62" spans="2:12" x14ac:dyDescent="0.25">
      <c r="B62" s="11"/>
      <c r="C62" s="12"/>
      <c r="D62" s="15"/>
      <c r="E62" s="29"/>
      <c r="F62" s="16"/>
      <c r="J62" s="3"/>
      <c r="K62" s="3"/>
      <c r="L62" s="3"/>
    </row>
    <row r="63" spans="2:12" x14ac:dyDescent="0.25">
      <c r="B63" s="7" t="s">
        <v>55</v>
      </c>
      <c r="C63" s="8" t="s">
        <v>56</v>
      </c>
      <c r="D63" s="10">
        <v>10236</v>
      </c>
      <c r="E63" s="32">
        <f>SUM(D63:D64)</f>
        <v>13596</v>
      </c>
      <c r="F63" s="14">
        <f>IF(AND(D63*100&lt;800000,D63*100&gt;300000),D63*100,IF(D63*100&lt;300000,300000,800000))</f>
        <v>800000</v>
      </c>
      <c r="G63" s="3">
        <f>IF(E63&gt;11000,500000,0)</f>
        <v>500000</v>
      </c>
      <c r="H63" s="3">
        <f>SUBTOTAL(9,F63:G64)</f>
        <v>1636000</v>
      </c>
      <c r="J63" s="3">
        <v>284000</v>
      </c>
      <c r="K63" s="3">
        <f>SUM(F63:F64)*0.5</f>
        <v>568000</v>
      </c>
      <c r="L63" s="3">
        <f>SUM(F63:F64)*0.25+G63</f>
        <v>784000</v>
      </c>
    </row>
    <row r="64" spans="2:12" x14ac:dyDescent="0.25">
      <c r="B64" s="7" t="s">
        <v>55</v>
      </c>
      <c r="C64" s="8" t="s">
        <v>57</v>
      </c>
      <c r="D64" s="10">
        <v>3360</v>
      </c>
      <c r="E64" s="34"/>
      <c r="F64" s="14">
        <f>IF(AND(D64*100&lt;800000,D64*100&gt;300000),D64*100,IF(D64*100&lt;300000,300000,800000))</f>
        <v>336000</v>
      </c>
      <c r="J64" s="3"/>
      <c r="K64" s="3"/>
      <c r="L64" s="3"/>
    </row>
    <row r="65" spans="2:12" x14ac:dyDescent="0.25">
      <c r="B65" s="3"/>
      <c r="C65" s="2"/>
      <c r="J65" s="3"/>
      <c r="K65" s="3"/>
      <c r="L65" s="3"/>
    </row>
    <row r="66" spans="2:12" x14ac:dyDescent="0.25">
      <c r="B66" s="7" t="s">
        <v>55</v>
      </c>
      <c r="C66" s="8" t="s">
        <v>58</v>
      </c>
      <c r="D66" s="10">
        <v>4134</v>
      </c>
      <c r="E66" s="32">
        <f>SUBTOTAL(9,D66:D70)</f>
        <v>7224</v>
      </c>
      <c r="F66" s="14">
        <f>IF(AND(D66*100&lt;800000,D66*100&gt;300000),D66*100,IF(D66*100&lt;300000,300000,800000))</f>
        <v>413400</v>
      </c>
      <c r="G66" s="3">
        <f>IF(E66&gt;11000,500000,0)</f>
        <v>0</v>
      </c>
      <c r="H66" s="3">
        <f>SUBTOTAL(9,F66:G70)</f>
        <v>1613400</v>
      </c>
      <c r="J66" s="3">
        <v>403350</v>
      </c>
      <c r="K66" s="3">
        <f>SUM(F66:F70)*0.5</f>
        <v>806700</v>
      </c>
      <c r="L66" s="3">
        <f>SUM(F66:F70)*0.25+G66</f>
        <v>403350</v>
      </c>
    </row>
    <row r="67" spans="2:12" x14ac:dyDescent="0.25">
      <c r="B67" s="7" t="s">
        <v>55</v>
      </c>
      <c r="C67" s="8" t="s">
        <v>59</v>
      </c>
      <c r="D67" s="10">
        <v>1104</v>
      </c>
      <c r="E67" s="33"/>
      <c r="F67" s="14">
        <f t="shared" ref="F67:F69" si="11">IF(AND(D67*100&lt;800000,D67*100&gt;300000),D67*100,IF(D67*100&lt;300000,300000,800000))</f>
        <v>300000</v>
      </c>
      <c r="J67" s="3"/>
      <c r="K67" s="3"/>
      <c r="L67" s="3"/>
    </row>
    <row r="68" spans="2:12" x14ac:dyDescent="0.25">
      <c r="B68" s="7" t="s">
        <v>55</v>
      </c>
      <c r="C68" s="8" t="s">
        <v>60</v>
      </c>
      <c r="D68" s="10">
        <v>863</v>
      </c>
      <c r="E68" s="33"/>
      <c r="F68" s="14">
        <f t="shared" si="11"/>
        <v>300000</v>
      </c>
      <c r="J68" s="3"/>
      <c r="K68" s="3"/>
      <c r="L68" s="3"/>
    </row>
    <row r="69" spans="2:12" x14ac:dyDescent="0.25">
      <c r="B69" s="7" t="s">
        <v>55</v>
      </c>
      <c r="C69" s="8" t="s">
        <v>61</v>
      </c>
      <c r="D69" s="10">
        <v>362</v>
      </c>
      <c r="E69" s="33"/>
      <c r="F69" s="14">
        <f t="shared" si="11"/>
        <v>300000</v>
      </c>
      <c r="J69" s="3"/>
      <c r="K69" s="3"/>
      <c r="L69" s="3"/>
    </row>
    <row r="70" spans="2:12" x14ac:dyDescent="0.25">
      <c r="B70" s="7" t="s">
        <v>55</v>
      </c>
      <c r="C70" s="8" t="s">
        <v>62</v>
      </c>
      <c r="D70" s="10">
        <v>761</v>
      </c>
      <c r="E70" s="34"/>
      <c r="F70" s="14">
        <f>IF(AND(D70*100&lt;800000,D70*100&gt;300000),D70*100,IF(D70*100&lt;300000,300000,800000))</f>
        <v>300000</v>
      </c>
      <c r="J70" s="3"/>
      <c r="K70" s="3"/>
      <c r="L70" s="3"/>
    </row>
    <row r="71" spans="2:12" x14ac:dyDescent="0.25">
      <c r="B71" s="3"/>
      <c r="C71" s="2"/>
      <c r="J71" s="3"/>
      <c r="K71" s="3"/>
      <c r="L71" s="3"/>
    </row>
    <row r="72" spans="2:12" x14ac:dyDescent="0.25">
      <c r="B72" s="7" t="s">
        <v>63</v>
      </c>
      <c r="C72" s="8" t="s">
        <v>64</v>
      </c>
      <c r="D72" s="9">
        <v>7612</v>
      </c>
      <c r="E72" s="32">
        <f>SUM(D72:D73)</f>
        <v>11381</v>
      </c>
      <c r="F72" s="14">
        <f t="shared" ref="F72:F87" si="12">IF(AND(D72*100&lt;800000,D72*100&gt;300000),D72*100,IF(D72*100&lt;300000,300000,800000))</f>
        <v>761200</v>
      </c>
      <c r="G72" s="3">
        <f>IF(E72&gt;11000,500000,0)</f>
        <v>500000</v>
      </c>
      <c r="H72" s="3">
        <f>SUM(F72:G73)</f>
        <v>1638100</v>
      </c>
      <c r="J72" s="3">
        <v>284525</v>
      </c>
      <c r="K72" s="3">
        <f>SUM(F72:F73)*0.5</f>
        <v>569050</v>
      </c>
      <c r="L72" s="3">
        <f>SUM(F72:F73)*0.25+G72</f>
        <v>784525</v>
      </c>
    </row>
    <row r="73" spans="2:12" x14ac:dyDescent="0.25">
      <c r="B73" s="7" t="s">
        <v>63</v>
      </c>
      <c r="C73" s="8" t="s">
        <v>65</v>
      </c>
      <c r="D73" s="9">
        <v>3769</v>
      </c>
      <c r="E73" s="34"/>
      <c r="F73" s="14">
        <f t="shared" si="12"/>
        <v>376900</v>
      </c>
      <c r="J73" s="3"/>
      <c r="K73" s="3"/>
      <c r="L73" s="3"/>
    </row>
    <row r="74" spans="2:12" x14ac:dyDescent="0.25">
      <c r="B74" s="11"/>
      <c r="C74" s="12"/>
      <c r="D74" s="12"/>
      <c r="E74" s="27"/>
      <c r="F74" s="13"/>
      <c r="G74" s="13"/>
      <c r="J74" s="3"/>
      <c r="K74" s="3"/>
      <c r="L74" s="3"/>
    </row>
    <row r="75" spans="2:12" x14ac:dyDescent="0.25">
      <c r="B75" s="7" t="s">
        <v>63</v>
      </c>
      <c r="C75" s="8" t="s">
        <v>66</v>
      </c>
      <c r="D75" s="9">
        <v>1930</v>
      </c>
      <c r="E75" s="32">
        <f>SUM(D75:D76)</f>
        <v>4389</v>
      </c>
      <c r="F75" s="14">
        <f>ROUND((($E$75-3000)*0.025+50)/50*150000,-1)</f>
        <v>254180</v>
      </c>
      <c r="G75" s="3">
        <f>IF(E75&gt;11000,500000,0)</f>
        <v>0</v>
      </c>
      <c r="H75" s="3">
        <f>SUM(F75:G76)</f>
        <v>508360</v>
      </c>
      <c r="J75" s="3">
        <v>127090</v>
      </c>
      <c r="K75" s="3">
        <f>SUM(F75:F76)*0.5</f>
        <v>254180</v>
      </c>
      <c r="L75" s="3">
        <f>SUM(F75:F76)*0.25+G75</f>
        <v>127090</v>
      </c>
    </row>
    <row r="76" spans="2:12" x14ac:dyDescent="0.25">
      <c r="B76" s="7" t="s">
        <v>63</v>
      </c>
      <c r="C76" s="8" t="s">
        <v>67</v>
      </c>
      <c r="D76" s="9">
        <v>2459</v>
      </c>
      <c r="E76" s="34"/>
      <c r="F76" s="14">
        <f>ROUND((($E$75-3000)*0.025+50)/50*150000,-1)</f>
        <v>254180</v>
      </c>
      <c r="J76" s="3"/>
      <c r="K76" s="3"/>
      <c r="L76" s="3"/>
    </row>
    <row r="77" spans="2:12" x14ac:dyDescent="0.25">
      <c r="C77"/>
      <c r="D77"/>
      <c r="E77" s="28"/>
      <c r="F77"/>
      <c r="G77"/>
      <c r="J77" s="3"/>
      <c r="K77" s="3"/>
      <c r="L77" s="3"/>
    </row>
    <row r="78" spans="2:12" x14ac:dyDescent="0.25">
      <c r="B78" s="7" t="s">
        <v>63</v>
      </c>
      <c r="C78" s="8" t="s">
        <v>68</v>
      </c>
      <c r="D78" s="9">
        <v>3477</v>
      </c>
      <c r="E78" s="32">
        <f>SUBTOTAL(9,D78:D79)</f>
        <v>5583</v>
      </c>
      <c r="F78" s="14">
        <f t="shared" si="12"/>
        <v>347700</v>
      </c>
      <c r="G78" s="3">
        <f>IF(E78&gt;11000,500000,0)</f>
        <v>0</v>
      </c>
      <c r="H78" s="3">
        <f>SUBTOTAL(9,F78:F79)</f>
        <v>647700</v>
      </c>
      <c r="J78" s="3">
        <v>161925</v>
      </c>
      <c r="K78" s="3">
        <f>SUM(F78:F79)*0.5</f>
        <v>323850</v>
      </c>
      <c r="L78" s="3">
        <f>SUM(F78:F79)*0.25+G78</f>
        <v>161925</v>
      </c>
    </row>
    <row r="79" spans="2:12" x14ac:dyDescent="0.25">
      <c r="B79" s="7" t="s">
        <v>63</v>
      </c>
      <c r="C79" s="8" t="s">
        <v>69</v>
      </c>
      <c r="D79" s="9">
        <v>2106</v>
      </c>
      <c r="E79" s="34"/>
      <c r="F79" s="14">
        <f t="shared" si="12"/>
        <v>300000</v>
      </c>
      <c r="J79" s="3"/>
      <c r="K79" s="3"/>
      <c r="L79" s="3"/>
    </row>
    <row r="80" spans="2:12" x14ac:dyDescent="0.25">
      <c r="B80" s="11"/>
      <c r="C80" s="12"/>
      <c r="D80" s="15"/>
      <c r="E80" s="29"/>
      <c r="F80" s="16"/>
      <c r="J80" s="3"/>
      <c r="K80" s="3"/>
      <c r="L80" s="3"/>
    </row>
    <row r="81" spans="2:12" x14ac:dyDescent="0.25">
      <c r="B81" s="7" t="s">
        <v>63</v>
      </c>
      <c r="C81" s="8" t="s">
        <v>70</v>
      </c>
      <c r="D81" s="9">
        <v>3125</v>
      </c>
      <c r="E81" s="32">
        <f>SUBTOTAL(9,D81:D83)</f>
        <v>6040</v>
      </c>
      <c r="F81" s="14">
        <f t="shared" si="12"/>
        <v>312500</v>
      </c>
      <c r="G81" s="3">
        <f>IF(E81&gt;11000,500000,0)</f>
        <v>0</v>
      </c>
      <c r="H81" s="3">
        <f>SUBTOTAL(9,F81:F83)</f>
        <v>912500</v>
      </c>
      <c r="J81" s="3">
        <v>228125</v>
      </c>
      <c r="K81" s="3">
        <f>SUM(F81:F83)*0.5</f>
        <v>456250</v>
      </c>
      <c r="L81" s="3">
        <f>SUM(F81:F83)*0.25+G81</f>
        <v>228125</v>
      </c>
    </row>
    <row r="82" spans="2:12" x14ac:dyDescent="0.25">
      <c r="B82" s="7" t="s">
        <v>63</v>
      </c>
      <c r="C82" s="8" t="s">
        <v>71</v>
      </c>
      <c r="D82" s="9">
        <v>1308</v>
      </c>
      <c r="E82" s="33"/>
      <c r="F82" s="14">
        <f t="shared" si="12"/>
        <v>300000</v>
      </c>
      <c r="J82" s="3"/>
      <c r="K82" s="3"/>
      <c r="L82" s="3"/>
    </row>
    <row r="83" spans="2:12" x14ac:dyDescent="0.25">
      <c r="B83" s="7" t="s">
        <v>15</v>
      </c>
      <c r="C83" s="8" t="s">
        <v>72</v>
      </c>
      <c r="D83" s="9">
        <v>1607</v>
      </c>
      <c r="E83" s="34"/>
      <c r="F83" s="14">
        <f t="shared" si="12"/>
        <v>300000</v>
      </c>
      <c r="J83" s="3"/>
      <c r="K83" s="3"/>
      <c r="L83" s="3"/>
    </row>
    <row r="84" spans="2:12" x14ac:dyDescent="0.25">
      <c r="B84" s="11"/>
      <c r="C84" s="12"/>
      <c r="D84" s="15"/>
      <c r="E84" s="29"/>
      <c r="F84" s="16"/>
      <c r="J84" s="3"/>
      <c r="K84" s="3"/>
      <c r="L84" s="3"/>
    </row>
    <row r="85" spans="2:12" x14ac:dyDescent="0.25">
      <c r="B85" s="7" t="s">
        <v>63</v>
      </c>
      <c r="C85" s="8" t="s">
        <v>73</v>
      </c>
      <c r="D85" s="9">
        <v>841</v>
      </c>
      <c r="E85" s="32">
        <f>SUBTOTAL(9,D85:D87)</f>
        <v>7045</v>
      </c>
      <c r="F85" s="14">
        <f t="shared" si="12"/>
        <v>300000</v>
      </c>
      <c r="G85" s="3">
        <f>IF(E85&gt;11000,500000,0)</f>
        <v>0</v>
      </c>
      <c r="H85" s="3">
        <f>SUBTOTAL(9,F85:F87)</f>
        <v>1071500</v>
      </c>
      <c r="J85" s="3">
        <v>267875</v>
      </c>
      <c r="K85" s="3">
        <f>SUM(F85:F87)*0.5</f>
        <v>535750</v>
      </c>
      <c r="L85" s="3">
        <f>SUM(F85:F87)*0.25+G85</f>
        <v>267875</v>
      </c>
    </row>
    <row r="86" spans="2:12" x14ac:dyDescent="0.25">
      <c r="B86" s="7" t="s">
        <v>63</v>
      </c>
      <c r="C86" s="8" t="s">
        <v>74</v>
      </c>
      <c r="D86" s="9">
        <v>4715</v>
      </c>
      <c r="E86" s="33"/>
      <c r="F86" s="14">
        <f t="shared" si="12"/>
        <v>471500</v>
      </c>
      <c r="J86" s="3"/>
      <c r="K86" s="3"/>
      <c r="L86" s="3"/>
    </row>
    <row r="87" spans="2:12" x14ac:dyDescent="0.25">
      <c r="B87" s="7" t="s">
        <v>63</v>
      </c>
      <c r="C87" s="8" t="s">
        <v>75</v>
      </c>
      <c r="D87" s="9">
        <v>1489</v>
      </c>
      <c r="E87" s="34"/>
      <c r="F87" s="14">
        <f t="shared" si="12"/>
        <v>300000</v>
      </c>
      <c r="J87" s="3"/>
      <c r="K87" s="3"/>
      <c r="L87" s="3"/>
    </row>
    <row r="88" spans="2:12" x14ac:dyDescent="0.25">
      <c r="B88" s="11"/>
      <c r="C88" s="12"/>
      <c r="D88" s="15"/>
      <c r="E88" s="29"/>
      <c r="F88" s="16"/>
      <c r="J88" s="3"/>
      <c r="K88" s="3"/>
      <c r="L88" s="3"/>
    </row>
    <row r="89" spans="2:12" x14ac:dyDescent="0.25">
      <c r="B89" s="7" t="s">
        <v>76</v>
      </c>
      <c r="C89" s="8" t="s">
        <v>77</v>
      </c>
      <c r="D89" s="9">
        <v>1075</v>
      </c>
      <c r="E89" s="32">
        <f>SUBTOTAL(9,D89:D92)</f>
        <v>5602</v>
      </c>
      <c r="F89" s="14">
        <f t="shared" ref="F89:F92" si="13">IF(AND(D89*100&lt;800000,D89*100&gt;300000),D89*100,IF(D89*100&lt;300000,300000,800000))</f>
        <v>300000</v>
      </c>
      <c r="G89" s="3">
        <f>IF(E89&gt;11000,500000,0)</f>
        <v>0</v>
      </c>
      <c r="H89" s="3">
        <f>SUBTOTAL(9,F89:G92)</f>
        <v>1200000</v>
      </c>
      <c r="J89" s="3">
        <v>300000</v>
      </c>
      <c r="K89" s="3">
        <f>SUM(F89:F92)*0.5</f>
        <v>600000</v>
      </c>
      <c r="L89" s="3">
        <f>SUM(F89:F92)*0.25+G89</f>
        <v>300000</v>
      </c>
    </row>
    <row r="90" spans="2:12" x14ac:dyDescent="0.25">
      <c r="B90" s="7" t="s">
        <v>76</v>
      </c>
      <c r="C90" s="8" t="s">
        <v>78</v>
      </c>
      <c r="D90" s="9">
        <v>824</v>
      </c>
      <c r="E90" s="33"/>
      <c r="F90" s="14">
        <f t="shared" si="13"/>
        <v>300000</v>
      </c>
      <c r="J90" s="3"/>
      <c r="K90" s="3"/>
      <c r="L90" s="3"/>
    </row>
    <row r="91" spans="2:12" x14ac:dyDescent="0.25">
      <c r="B91" s="7" t="s">
        <v>55</v>
      </c>
      <c r="C91" s="8" t="s">
        <v>79</v>
      </c>
      <c r="D91" s="10">
        <v>2262</v>
      </c>
      <c r="E91" s="33"/>
      <c r="F91" s="14">
        <f t="shared" si="13"/>
        <v>300000</v>
      </c>
      <c r="J91" s="3"/>
      <c r="K91" s="3"/>
      <c r="L91" s="3"/>
    </row>
    <row r="92" spans="2:12" x14ac:dyDescent="0.25">
      <c r="B92" s="7" t="s">
        <v>55</v>
      </c>
      <c r="C92" s="8" t="s">
        <v>80</v>
      </c>
      <c r="D92" s="10">
        <v>1441</v>
      </c>
      <c r="E92" s="34"/>
      <c r="F92" s="14">
        <f t="shared" si="13"/>
        <v>300000</v>
      </c>
      <c r="J92" s="3"/>
      <c r="K92" s="3"/>
      <c r="L92" s="3"/>
    </row>
    <row r="93" spans="2:12" x14ac:dyDescent="0.25">
      <c r="D93" s="1"/>
      <c r="E93" s="30"/>
      <c r="F93"/>
      <c r="G93"/>
      <c r="J93" s="3"/>
      <c r="K93" s="3"/>
      <c r="L93" s="3"/>
    </row>
    <row r="94" spans="2:12" x14ac:dyDescent="0.25">
      <c r="B94" s="7" t="s">
        <v>76</v>
      </c>
      <c r="C94" s="8" t="s">
        <v>81</v>
      </c>
      <c r="D94" s="9">
        <v>2701</v>
      </c>
      <c r="E94" s="32">
        <f>SUM(D94:D97)</f>
        <v>8561</v>
      </c>
      <c r="F94" s="14">
        <f t="shared" ref="F94:F96" si="14">IF(AND(D94*100&lt;800000,D94*100&gt;300000),D94*100,IF(D94*100&lt;300000,300000,800000))</f>
        <v>300000</v>
      </c>
      <c r="G94" s="3">
        <f>IF(E94&gt;11000,500000,0)</f>
        <v>0</v>
      </c>
      <c r="H94" s="3">
        <f>SUM(F94:G97)</f>
        <v>1200000</v>
      </c>
      <c r="J94" s="3">
        <v>300000</v>
      </c>
      <c r="K94" s="3">
        <f>SUM(F94:F97)*0.5</f>
        <v>600000</v>
      </c>
      <c r="L94" s="3">
        <f>SUM(F94:F97)*0.25+G94</f>
        <v>300000</v>
      </c>
    </row>
    <row r="95" spans="2:12" x14ac:dyDescent="0.25">
      <c r="B95" s="7" t="s">
        <v>76</v>
      </c>
      <c r="C95" s="8" t="s">
        <v>82</v>
      </c>
      <c r="D95" s="9">
        <v>2187</v>
      </c>
      <c r="E95" s="33"/>
      <c r="F95" s="14">
        <f t="shared" si="14"/>
        <v>300000</v>
      </c>
      <c r="J95" s="3"/>
      <c r="K95" s="3"/>
      <c r="L95" s="3"/>
    </row>
    <row r="96" spans="2:12" x14ac:dyDescent="0.25">
      <c r="B96" s="7" t="s">
        <v>76</v>
      </c>
      <c r="C96" s="8" t="s">
        <v>83</v>
      </c>
      <c r="D96" s="9">
        <v>807</v>
      </c>
      <c r="E96" s="33"/>
      <c r="F96" s="14">
        <f t="shared" si="14"/>
        <v>300000</v>
      </c>
      <c r="J96" s="3"/>
      <c r="K96" s="3"/>
      <c r="L96" s="3"/>
    </row>
    <row r="97" spans="2:12" x14ac:dyDescent="0.25">
      <c r="B97" s="7" t="s">
        <v>76</v>
      </c>
      <c r="C97" s="8" t="s">
        <v>84</v>
      </c>
      <c r="D97" s="9">
        <v>2866</v>
      </c>
      <c r="E97" s="34"/>
      <c r="F97" s="14">
        <f>IF(AND(D97*100&lt;800000,D97*100&gt;300000),D97*100,IF(D97*100&lt;300000,300000,800000))</f>
        <v>300000</v>
      </c>
      <c r="J97" s="3"/>
      <c r="K97" s="3"/>
      <c r="L97" s="3"/>
    </row>
    <row r="98" spans="2:12" x14ac:dyDescent="0.25">
      <c r="D98" s="1"/>
      <c r="E98" s="30"/>
      <c r="F98"/>
      <c r="J98" s="3"/>
      <c r="K98" s="3"/>
      <c r="L98" s="3"/>
    </row>
    <row r="99" spans="2:12" x14ac:dyDescent="0.25">
      <c r="B99" s="7" t="s">
        <v>76</v>
      </c>
      <c r="C99" s="8" t="s">
        <v>85</v>
      </c>
      <c r="D99" s="9">
        <v>3908</v>
      </c>
      <c r="E99" s="32">
        <f>SUM(D99:D100)</f>
        <v>4873</v>
      </c>
      <c r="F99" s="14">
        <v>378390</v>
      </c>
      <c r="G99" s="3">
        <f>IF(E99&gt;11000,500000,0)</f>
        <v>0</v>
      </c>
      <c r="H99" s="3">
        <f>SUBTOTAL(9,F99:F100)</f>
        <v>668870</v>
      </c>
      <c r="J99" s="3">
        <v>167218</v>
      </c>
      <c r="K99" s="3">
        <f>SUM(F99:F100)*0.5</f>
        <v>334435</v>
      </c>
      <c r="L99" s="3">
        <v>167217</v>
      </c>
    </row>
    <row r="100" spans="2:12" x14ac:dyDescent="0.25">
      <c r="B100" s="7" t="s">
        <v>76</v>
      </c>
      <c r="C100" s="8" t="s">
        <v>86</v>
      </c>
      <c r="D100" s="9">
        <v>965</v>
      </c>
      <c r="E100" s="34"/>
      <c r="F100" s="14">
        <f>ROUND((($E$99-3000)*0.025+50)/50*150000,-1)</f>
        <v>290480</v>
      </c>
      <c r="J100" s="3"/>
      <c r="K100" s="3"/>
      <c r="L100" s="3"/>
    </row>
    <row r="101" spans="2:12" x14ac:dyDescent="0.25">
      <c r="C101"/>
      <c r="D101"/>
      <c r="E101" s="28"/>
      <c r="F101"/>
      <c r="G101"/>
      <c r="H101"/>
      <c r="J101" s="3"/>
      <c r="K101" s="3"/>
      <c r="L101" s="3"/>
    </row>
    <row r="102" spans="2:12" x14ac:dyDescent="0.25">
      <c r="B102" s="7" t="s">
        <v>76</v>
      </c>
      <c r="C102" s="8" t="s">
        <v>87</v>
      </c>
      <c r="D102" s="9">
        <v>2548</v>
      </c>
      <c r="E102" s="32">
        <f>SUM(D102:D103)</f>
        <v>4982</v>
      </c>
      <c r="F102" s="14">
        <f>ROUND((($E$102-3000)*0.025+50)/50*150000,-1)</f>
        <v>298650</v>
      </c>
      <c r="G102" s="3">
        <f>IF(E102&gt;11000,500000,0)</f>
        <v>0</v>
      </c>
      <c r="H102" s="3">
        <f>SUBTOTAL(9,F102:F103)</f>
        <v>597300</v>
      </c>
      <c r="J102" s="3">
        <v>149325</v>
      </c>
      <c r="K102" s="3">
        <f>SUM(F102:F103)*0.5</f>
        <v>298650</v>
      </c>
      <c r="L102" s="3">
        <f>SUM(F102:F103)*0.25+G102</f>
        <v>149325</v>
      </c>
    </row>
    <row r="103" spans="2:12" x14ac:dyDescent="0.25">
      <c r="B103" s="7" t="s">
        <v>76</v>
      </c>
      <c r="C103" s="8" t="s">
        <v>88</v>
      </c>
      <c r="D103" s="9">
        <v>2434</v>
      </c>
      <c r="E103" s="34"/>
      <c r="F103" s="14">
        <f>ROUND((($E$102-3000)*0.025+50)/50*150000,-1)</f>
        <v>298650</v>
      </c>
      <c r="J103" s="3"/>
      <c r="K103" s="3"/>
      <c r="L103" s="3"/>
    </row>
    <row r="104" spans="2:12" x14ac:dyDescent="0.25">
      <c r="D104" s="1"/>
      <c r="E104" s="30"/>
      <c r="F104"/>
      <c r="G104"/>
      <c r="J104" s="3"/>
      <c r="K104" s="3"/>
      <c r="L104" s="3"/>
    </row>
    <row r="105" spans="2:12" x14ac:dyDescent="0.25">
      <c r="B105" s="7" t="s">
        <v>76</v>
      </c>
      <c r="C105" s="8" t="s">
        <v>89</v>
      </c>
      <c r="D105" s="9">
        <v>40702</v>
      </c>
      <c r="E105" s="32">
        <f>SUBTOTAL(9,D105:D107)</f>
        <v>50420</v>
      </c>
      <c r="F105" s="14">
        <f t="shared" ref="F105:F116" si="15">IF(AND(D105*100&lt;800000,D105*100&gt;300000),D105*100,IF(D105*100&lt;300000,300000,800000))</f>
        <v>800000</v>
      </c>
      <c r="G105" s="3">
        <f>IF(E105&gt;11000,500000,0)</f>
        <v>500000</v>
      </c>
      <c r="H105" s="3">
        <f>SUBTOTAL(9,F105:G107)</f>
        <v>2271800</v>
      </c>
      <c r="J105" s="3">
        <v>442950</v>
      </c>
      <c r="K105" s="3">
        <f>SUM(F105:F107)*0.5</f>
        <v>885900</v>
      </c>
      <c r="L105" s="3">
        <f>SUM(F105:F107)*0.25+G105</f>
        <v>942950</v>
      </c>
    </row>
    <row r="106" spans="2:12" x14ac:dyDescent="0.25">
      <c r="B106" s="7" t="s">
        <v>76</v>
      </c>
      <c r="C106" s="8" t="s">
        <v>90</v>
      </c>
      <c r="D106" s="9">
        <v>3906</v>
      </c>
      <c r="E106" s="33"/>
      <c r="F106" s="14">
        <f t="shared" si="15"/>
        <v>390600</v>
      </c>
      <c r="J106" s="3"/>
      <c r="K106" s="3"/>
      <c r="L106" s="3"/>
    </row>
    <row r="107" spans="2:12" x14ac:dyDescent="0.25">
      <c r="B107" s="7" t="s">
        <v>76</v>
      </c>
      <c r="C107" s="8" t="s">
        <v>91</v>
      </c>
      <c r="D107" s="9">
        <v>5812</v>
      </c>
      <c r="E107" s="34"/>
      <c r="F107" s="14">
        <f t="shared" si="15"/>
        <v>581200</v>
      </c>
      <c r="J107" s="3"/>
      <c r="K107" s="3"/>
      <c r="L107" s="3"/>
    </row>
    <row r="108" spans="2:12" x14ac:dyDescent="0.25">
      <c r="C108"/>
      <c r="D108"/>
      <c r="E108" s="28"/>
      <c r="F108"/>
      <c r="G108"/>
      <c r="J108" s="3"/>
      <c r="K108" s="3"/>
      <c r="L108" s="3"/>
    </row>
    <row r="109" spans="2:12" x14ac:dyDescent="0.25">
      <c r="B109" s="7" t="s">
        <v>76</v>
      </c>
      <c r="C109" s="8" t="s">
        <v>92</v>
      </c>
      <c r="D109" s="9">
        <v>4237</v>
      </c>
      <c r="E109" s="32">
        <f>SUM(D109:D112)</f>
        <v>11716</v>
      </c>
      <c r="F109" s="14">
        <f>IF(AND(D109*100&lt;800000,D109*100&gt;300000),D109*100,IF(D109*100&lt;300000,300000,800000))</f>
        <v>423700</v>
      </c>
      <c r="G109" s="3">
        <f>IF(E109&gt;11000,500000,0)</f>
        <v>500000</v>
      </c>
      <c r="H109" s="3">
        <f>SUBTOTAL(9,F109:G112)</f>
        <v>1914300</v>
      </c>
      <c r="J109" s="3">
        <v>353575</v>
      </c>
      <c r="K109" s="3">
        <f>SUM(F109:F112)*0.5</f>
        <v>707150</v>
      </c>
      <c r="L109" s="3">
        <f>SUM(F109:F112)*0.25+G109</f>
        <v>853575</v>
      </c>
    </row>
    <row r="110" spans="2:12" x14ac:dyDescent="0.25">
      <c r="B110" s="7" t="s">
        <v>76</v>
      </c>
      <c r="C110" s="8" t="s">
        <v>93</v>
      </c>
      <c r="D110" s="9">
        <v>3906</v>
      </c>
      <c r="E110" s="33"/>
      <c r="F110" s="14">
        <f>IF(AND(D110*100&lt;800000,D110*100&gt;300000),D110*100,IF(D110*100&lt;300000,300000,800000))</f>
        <v>390600</v>
      </c>
      <c r="G110"/>
      <c r="H110"/>
      <c r="I110"/>
      <c r="J110" s="3"/>
      <c r="K110" s="3"/>
      <c r="L110" s="3"/>
    </row>
    <row r="111" spans="2:12" x14ac:dyDescent="0.25">
      <c r="B111" s="7" t="s">
        <v>76</v>
      </c>
      <c r="C111" s="8" t="s">
        <v>94</v>
      </c>
      <c r="D111" s="9">
        <v>2290</v>
      </c>
      <c r="E111" s="33"/>
      <c r="F111" s="14">
        <f>IF(AND(D111*100&lt;800000,D111*100&gt;300000),D111*100,IF(D111*100&lt;300000,300000,800000))</f>
        <v>300000</v>
      </c>
      <c r="J111" s="3"/>
      <c r="K111" s="3"/>
      <c r="L111" s="3"/>
    </row>
    <row r="112" spans="2:12" x14ac:dyDescent="0.25">
      <c r="B112" s="7" t="s">
        <v>76</v>
      </c>
      <c r="C112" s="8" t="s">
        <v>95</v>
      </c>
      <c r="D112" s="9">
        <v>1283</v>
      </c>
      <c r="E112" s="34"/>
      <c r="F112" s="14">
        <f>IF(AND(D112*100&lt;800000,D112*100&gt;300000),D112*100,IF(D112*100&lt;300000,300000,800000))</f>
        <v>300000</v>
      </c>
      <c r="J112" s="3"/>
      <c r="K112" s="3"/>
      <c r="L112" s="3"/>
    </row>
    <row r="113" spans="2:12" x14ac:dyDescent="0.25">
      <c r="D113" s="1"/>
      <c r="E113" s="30"/>
      <c r="F113"/>
      <c r="G113"/>
      <c r="J113" s="3"/>
      <c r="K113" s="3"/>
      <c r="L113" s="3"/>
    </row>
    <row r="114" spans="2:12" x14ac:dyDescent="0.25">
      <c r="B114" s="7" t="s">
        <v>30</v>
      </c>
      <c r="C114" s="8" t="s">
        <v>96</v>
      </c>
      <c r="D114" s="9">
        <v>9239</v>
      </c>
      <c r="E114" s="32">
        <f>SUM(D114:D116)</f>
        <v>12018</v>
      </c>
      <c r="F114" s="14">
        <f t="shared" si="15"/>
        <v>800000</v>
      </c>
      <c r="G114" s="3">
        <f>IF(E114&gt;11000,500000,0)</f>
        <v>500000</v>
      </c>
      <c r="H114" s="3">
        <f>SUM(F114:G116)</f>
        <v>1900000</v>
      </c>
      <c r="J114" s="3">
        <v>350000</v>
      </c>
      <c r="K114" s="3">
        <f>SUM(F114:F116)*0.5</f>
        <v>700000</v>
      </c>
      <c r="L114" s="3">
        <f>SUM(F114:F116)*0.25+G114</f>
        <v>850000</v>
      </c>
    </row>
    <row r="115" spans="2:12" x14ac:dyDescent="0.25">
      <c r="B115" s="7" t="s">
        <v>30</v>
      </c>
      <c r="C115" s="8" t="s">
        <v>97</v>
      </c>
      <c r="D115" s="9">
        <v>1520</v>
      </c>
      <c r="E115" s="33"/>
      <c r="F115" s="14">
        <f t="shared" si="15"/>
        <v>300000</v>
      </c>
      <c r="J115" s="3"/>
      <c r="K115" s="3"/>
      <c r="L115" s="3"/>
    </row>
    <row r="116" spans="2:12" x14ac:dyDescent="0.25">
      <c r="B116" s="7" t="s">
        <v>30</v>
      </c>
      <c r="C116" s="8" t="s">
        <v>98</v>
      </c>
      <c r="D116" s="9">
        <v>1259</v>
      </c>
      <c r="E116" s="34"/>
      <c r="F116" s="14">
        <f t="shared" si="15"/>
        <v>300000</v>
      </c>
      <c r="J116" s="3"/>
      <c r="K116" s="3"/>
      <c r="L116" s="3"/>
    </row>
    <row r="117" spans="2:12" x14ac:dyDescent="0.25">
      <c r="C117"/>
      <c r="D117"/>
      <c r="E117" s="28"/>
      <c r="F117"/>
      <c r="G117"/>
      <c r="J117" s="3"/>
      <c r="K117" s="3"/>
      <c r="L117" s="3"/>
    </row>
    <row r="118" spans="2:12" x14ac:dyDescent="0.25">
      <c r="B118" s="7" t="s">
        <v>30</v>
      </c>
      <c r="C118" s="8" t="s">
        <v>99</v>
      </c>
      <c r="D118" s="9">
        <f>6551</f>
        <v>6551</v>
      </c>
      <c r="E118" s="32">
        <f>SUBTOTAL(9,D118:D120)</f>
        <v>7865</v>
      </c>
      <c r="F118" s="14">
        <f t="shared" ref="F118:F119" si="16">IF(AND(D118*100&lt;800000,D118*100&gt;300000),D118*100,IF(D118*100&lt;300000,300000,800000))</f>
        <v>655100</v>
      </c>
      <c r="G118" s="3">
        <f>IF(E118&gt;11000,500000,0)</f>
        <v>0</v>
      </c>
      <c r="H118" s="3">
        <f>SUBTOTAL(9,F118:F120)</f>
        <v>961700</v>
      </c>
      <c r="J118" s="3">
        <v>240425</v>
      </c>
      <c r="K118" s="3">
        <f>SUM(F118:F120)*0.5</f>
        <v>480850</v>
      </c>
      <c r="L118" s="3">
        <f>SUM(F118:F120)*0.25+G118</f>
        <v>240425</v>
      </c>
    </row>
    <row r="119" spans="2:12" x14ac:dyDescent="0.25">
      <c r="B119" s="7" t="s">
        <v>30</v>
      </c>
      <c r="C119" s="8" t="s">
        <v>100</v>
      </c>
      <c r="D119" s="9">
        <v>1248</v>
      </c>
      <c r="E119" s="33"/>
      <c r="F119" s="14">
        <f t="shared" si="16"/>
        <v>300000</v>
      </c>
      <c r="J119" s="3"/>
      <c r="K119" s="3"/>
      <c r="L119" s="3"/>
    </row>
    <row r="120" spans="2:12" ht="30" x14ac:dyDescent="0.25">
      <c r="B120" s="19" t="s">
        <v>30</v>
      </c>
      <c r="C120" s="20" t="s">
        <v>187</v>
      </c>
      <c r="D120" s="21">
        <v>66</v>
      </c>
      <c r="E120" s="34"/>
      <c r="F120" s="23">
        <f>D120*100</f>
        <v>6600</v>
      </c>
      <c r="J120" s="3"/>
      <c r="K120" s="3"/>
      <c r="L120" s="3"/>
    </row>
    <row r="121" spans="2:12" x14ac:dyDescent="0.25">
      <c r="B121" s="3"/>
      <c r="C121" s="2"/>
      <c r="J121" s="3"/>
      <c r="K121" s="3"/>
      <c r="L121" s="3"/>
    </row>
    <row r="122" spans="2:12" x14ac:dyDescent="0.25">
      <c r="B122" s="7" t="s">
        <v>30</v>
      </c>
      <c r="C122" s="8" t="s">
        <v>101</v>
      </c>
      <c r="D122" s="9">
        <v>4418</v>
      </c>
      <c r="E122" s="32">
        <f>SUBTOTAL(9,D122:D123)</f>
        <v>5659</v>
      </c>
      <c r="F122" s="14">
        <f t="shared" ref="F122:F135" si="17">IF(AND(D122*100&lt;800000,D122*100&gt;300000),D122*100,IF(D122*100&lt;300000,300000,800000))</f>
        <v>441800</v>
      </c>
      <c r="G122" s="3">
        <f>IF(E122&gt;11000,500000,0)</f>
        <v>0</v>
      </c>
      <c r="H122" s="3">
        <f>SUBTOTAL(9,F122:F123)</f>
        <v>741800</v>
      </c>
      <c r="J122" s="3">
        <v>185450</v>
      </c>
      <c r="K122" s="3">
        <f>SUM(F122:F123)*0.5</f>
        <v>370900</v>
      </c>
      <c r="L122" s="3">
        <f>SUM(F122:F123)*0.25+G122</f>
        <v>185450</v>
      </c>
    </row>
    <row r="123" spans="2:12" x14ac:dyDescent="0.25">
      <c r="B123" s="7" t="s">
        <v>30</v>
      </c>
      <c r="C123" s="8" t="s">
        <v>102</v>
      </c>
      <c r="D123" s="9">
        <v>1241</v>
      </c>
      <c r="E123" s="34"/>
      <c r="F123" s="14">
        <f t="shared" si="17"/>
        <v>300000</v>
      </c>
      <c r="J123" s="3"/>
      <c r="K123" s="3"/>
      <c r="L123" s="3"/>
    </row>
    <row r="124" spans="2:12" x14ac:dyDescent="0.25">
      <c r="D124" s="1"/>
      <c r="E124" s="30"/>
      <c r="F124"/>
      <c r="G124"/>
      <c r="J124" s="3"/>
      <c r="K124" s="3"/>
      <c r="L124" s="3"/>
    </row>
    <row r="125" spans="2:12" x14ac:dyDescent="0.25">
      <c r="B125" s="7" t="s">
        <v>103</v>
      </c>
      <c r="C125" s="8" t="s">
        <v>104</v>
      </c>
      <c r="D125" s="9">
        <v>13635</v>
      </c>
      <c r="E125" s="32">
        <f>SUM(D125:D135)</f>
        <v>31131</v>
      </c>
      <c r="F125" s="14">
        <f t="shared" si="17"/>
        <v>800000</v>
      </c>
      <c r="G125" s="3">
        <f>IF(E125&gt;11000,500000,0)</f>
        <v>500000</v>
      </c>
      <c r="H125" s="3">
        <f>SUM(F125:G135)</f>
        <v>4718600</v>
      </c>
      <c r="J125" s="3">
        <v>1054650</v>
      </c>
      <c r="K125" s="3">
        <f>SUM(F125:F135)*0.5</f>
        <v>2109300</v>
      </c>
      <c r="L125" s="3">
        <f>SUM(F125:F135)*0.25+G125</f>
        <v>1554650</v>
      </c>
    </row>
    <row r="126" spans="2:12" x14ac:dyDescent="0.25">
      <c r="B126" s="7" t="s">
        <v>103</v>
      </c>
      <c r="C126" s="8" t="s">
        <v>105</v>
      </c>
      <c r="D126" s="9">
        <v>7186</v>
      </c>
      <c r="E126" s="33"/>
      <c r="F126" s="14">
        <f t="shared" si="17"/>
        <v>718600</v>
      </c>
      <c r="J126" s="3"/>
      <c r="K126" s="3"/>
      <c r="L126" s="3"/>
    </row>
    <row r="127" spans="2:12" x14ac:dyDescent="0.25">
      <c r="B127" s="7" t="s">
        <v>103</v>
      </c>
      <c r="C127" s="8" t="s">
        <v>106</v>
      </c>
      <c r="D127" s="9">
        <v>1408</v>
      </c>
      <c r="E127" s="33"/>
      <c r="F127" s="14">
        <f t="shared" si="17"/>
        <v>300000</v>
      </c>
      <c r="J127" s="3"/>
      <c r="K127" s="3"/>
      <c r="L127" s="3"/>
    </row>
    <row r="128" spans="2:12" x14ac:dyDescent="0.25">
      <c r="B128" s="7" t="s">
        <v>103</v>
      </c>
      <c r="C128" s="8" t="s">
        <v>107</v>
      </c>
      <c r="D128" s="9">
        <v>1198</v>
      </c>
      <c r="E128" s="33"/>
      <c r="F128" s="14">
        <f t="shared" si="17"/>
        <v>300000</v>
      </c>
      <c r="J128" s="3"/>
      <c r="K128" s="3"/>
      <c r="L128" s="3"/>
    </row>
    <row r="129" spans="2:12" x14ac:dyDescent="0.25">
      <c r="B129" s="7" t="s">
        <v>103</v>
      </c>
      <c r="C129" s="8" t="s">
        <v>108</v>
      </c>
      <c r="D129" s="9">
        <v>770</v>
      </c>
      <c r="E129" s="33"/>
      <c r="F129" s="14">
        <f t="shared" si="17"/>
        <v>300000</v>
      </c>
      <c r="J129" s="3"/>
      <c r="K129" s="3"/>
      <c r="L129" s="3"/>
    </row>
    <row r="130" spans="2:12" x14ac:dyDescent="0.25">
      <c r="B130" s="7" t="s">
        <v>103</v>
      </c>
      <c r="C130" s="8" t="s">
        <v>109</v>
      </c>
      <c r="D130" s="9">
        <v>689</v>
      </c>
      <c r="E130" s="33"/>
      <c r="F130" s="14">
        <f t="shared" si="17"/>
        <v>300000</v>
      </c>
      <c r="J130" s="3"/>
      <c r="K130" s="3"/>
      <c r="L130" s="3"/>
    </row>
    <row r="131" spans="2:12" x14ac:dyDescent="0.25">
      <c r="B131" s="7" t="s">
        <v>103</v>
      </c>
      <c r="C131" s="8" t="s">
        <v>110</v>
      </c>
      <c r="D131" s="9">
        <v>345</v>
      </c>
      <c r="E131" s="33"/>
      <c r="F131" s="14">
        <f t="shared" si="17"/>
        <v>300000</v>
      </c>
      <c r="J131" s="3"/>
      <c r="K131" s="3"/>
      <c r="L131" s="3"/>
    </row>
    <row r="132" spans="2:12" x14ac:dyDescent="0.25">
      <c r="B132" s="7" t="s">
        <v>103</v>
      </c>
      <c r="C132" s="8" t="s">
        <v>111</v>
      </c>
      <c r="D132" s="9">
        <v>1351</v>
      </c>
      <c r="E132" s="33"/>
      <c r="F132" s="14">
        <f>IF(AND(D132*100&lt;800000,D132*100&gt;300000),D132*100,IF(D132*100&lt;300000,300000,800000))</f>
        <v>300000</v>
      </c>
      <c r="J132" s="3"/>
      <c r="K132" s="3"/>
      <c r="L132" s="3"/>
    </row>
    <row r="133" spans="2:12" x14ac:dyDescent="0.25">
      <c r="B133" s="7" t="s">
        <v>103</v>
      </c>
      <c r="C133" s="8" t="s">
        <v>112</v>
      </c>
      <c r="D133" s="9">
        <v>706</v>
      </c>
      <c r="E133" s="33"/>
      <c r="F133" s="14">
        <f>IF(AND(D133*100&lt;800000,D133*100&gt;300000),D133*100,IF(D133*100&lt;300000,300000,800000))</f>
        <v>300000</v>
      </c>
      <c r="J133" s="3"/>
      <c r="K133" s="3"/>
      <c r="L133" s="3"/>
    </row>
    <row r="134" spans="2:12" x14ac:dyDescent="0.25">
      <c r="B134" s="7" t="s">
        <v>103</v>
      </c>
      <c r="C134" s="8" t="s">
        <v>113</v>
      </c>
      <c r="D134" s="9">
        <v>2026</v>
      </c>
      <c r="E134" s="33"/>
      <c r="F134" s="14">
        <f t="shared" si="17"/>
        <v>300000</v>
      </c>
      <c r="J134" s="3"/>
      <c r="K134" s="3"/>
      <c r="L134" s="3"/>
    </row>
    <row r="135" spans="2:12" x14ac:dyDescent="0.25">
      <c r="B135" s="7" t="s">
        <v>103</v>
      </c>
      <c r="C135" s="8" t="s">
        <v>114</v>
      </c>
      <c r="D135" s="9">
        <v>1817</v>
      </c>
      <c r="E135" s="34"/>
      <c r="F135" s="14">
        <f t="shared" si="17"/>
        <v>300000</v>
      </c>
      <c r="J135" s="3"/>
      <c r="K135" s="3"/>
      <c r="L135" s="3"/>
    </row>
    <row r="136" spans="2:12" x14ac:dyDescent="0.25">
      <c r="C136"/>
      <c r="D136"/>
      <c r="E136" s="28"/>
      <c r="F136"/>
      <c r="G136"/>
      <c r="J136" s="3"/>
      <c r="K136" s="3"/>
      <c r="L136" s="3"/>
    </row>
    <row r="137" spans="2:12" x14ac:dyDescent="0.25">
      <c r="B137" s="7" t="s">
        <v>115</v>
      </c>
      <c r="C137" s="8" t="s">
        <v>116</v>
      </c>
      <c r="D137" s="9">
        <v>7298</v>
      </c>
      <c r="E137" s="32">
        <f>SUBTOTAL(9,D137:D139)</f>
        <v>8157</v>
      </c>
      <c r="F137" s="14">
        <f>IF(AND(D137*100&lt;800000,D137*100&gt;300000),D137*100,IF(D137*100&lt;300000,300000,800000))</f>
        <v>729800</v>
      </c>
      <c r="G137" s="3">
        <f>IF(E137&gt;11000,500000,0)</f>
        <v>0</v>
      </c>
      <c r="H137" s="3">
        <f>SUBTOTAL(9,F137:G139)</f>
        <v>1329800</v>
      </c>
      <c r="J137" s="3">
        <v>332450</v>
      </c>
      <c r="K137" s="3">
        <f>SUM(F137:F139)*0.5</f>
        <v>664900</v>
      </c>
      <c r="L137" s="3">
        <f>SUM(F137:F139)*0.25+G137</f>
        <v>332450</v>
      </c>
    </row>
    <row r="138" spans="2:12" x14ac:dyDescent="0.25">
      <c r="B138" s="7" t="s">
        <v>115</v>
      </c>
      <c r="C138" s="8" t="s">
        <v>117</v>
      </c>
      <c r="D138" s="9">
        <v>756</v>
      </c>
      <c r="E138" s="33"/>
      <c r="F138" s="14">
        <f t="shared" ref="F138:F139" si="18">IF(AND(D138*100&lt;800000,D138*100&gt;300000),D138*100,IF(D138*100&lt;300000,300000,800000))</f>
        <v>300000</v>
      </c>
      <c r="J138" s="3"/>
      <c r="K138" s="3"/>
      <c r="L138" s="3"/>
    </row>
    <row r="139" spans="2:12" x14ac:dyDescent="0.25">
      <c r="B139" s="7" t="s">
        <v>115</v>
      </c>
      <c r="C139" s="8" t="s">
        <v>118</v>
      </c>
      <c r="D139" s="9">
        <v>103</v>
      </c>
      <c r="E139" s="34"/>
      <c r="F139" s="14">
        <f t="shared" si="18"/>
        <v>300000</v>
      </c>
      <c r="J139" s="3"/>
      <c r="K139" s="3"/>
      <c r="L139" s="3"/>
    </row>
    <row r="140" spans="2:12" x14ac:dyDescent="0.25">
      <c r="C140"/>
      <c r="D140"/>
      <c r="E140" s="28"/>
      <c r="F140"/>
      <c r="G140"/>
      <c r="J140" s="3"/>
      <c r="K140" s="3"/>
      <c r="L140" s="3"/>
    </row>
    <row r="141" spans="2:12" x14ac:dyDescent="0.25">
      <c r="B141" s="7" t="s">
        <v>115</v>
      </c>
      <c r="C141" s="8" t="s">
        <v>119</v>
      </c>
      <c r="D141" s="9">
        <v>5741</v>
      </c>
      <c r="E141" s="32">
        <f>SUBTOTAL(9,D141:D147)</f>
        <v>15171</v>
      </c>
      <c r="F141" s="14">
        <f t="shared" ref="F141" si="19">IF(AND(D141*100&lt;800000,D141*100&gt;300000),D141*100,IF(D141*100&lt;300000,300000,800000))</f>
        <v>574100</v>
      </c>
      <c r="G141" s="3">
        <f>IF(E141&gt;11000,500000,0)</f>
        <v>500000</v>
      </c>
      <c r="H141" s="3">
        <f>SUBTOTAL(9,F141:G147)</f>
        <v>2622700</v>
      </c>
      <c r="J141" s="3">
        <v>530675</v>
      </c>
      <c r="K141" s="3">
        <f>SUM(F141:F147)*0.5</f>
        <v>1061350</v>
      </c>
      <c r="L141" s="3">
        <f>SUM(F141:F147)*0.25+G141</f>
        <v>1030675</v>
      </c>
    </row>
    <row r="142" spans="2:12" ht="15" customHeight="1" x14ac:dyDescent="0.25">
      <c r="B142" s="7" t="s">
        <v>115</v>
      </c>
      <c r="C142" s="8" t="s">
        <v>120</v>
      </c>
      <c r="D142" s="9">
        <f>2732</f>
        <v>2732</v>
      </c>
      <c r="E142" s="33"/>
      <c r="F142" s="14">
        <f>IF(AND(D142*100&lt;800000,D142*100&gt;300000),D142*100,IF(D142*100&lt;300000,300000,800000))</f>
        <v>300000</v>
      </c>
      <c r="J142" s="3"/>
      <c r="K142" s="3"/>
      <c r="L142" s="3"/>
    </row>
    <row r="143" spans="2:12" x14ac:dyDescent="0.25">
      <c r="B143" s="7" t="s">
        <v>115</v>
      </c>
      <c r="C143" s="8" t="s">
        <v>121</v>
      </c>
      <c r="D143" s="9">
        <v>1547</v>
      </c>
      <c r="E143" s="33"/>
      <c r="F143" s="14">
        <f t="shared" ref="F143:F146" si="20">IF(AND(D143*100&lt;800000,D143*100&gt;300000),D143*100,IF(D143*100&lt;300000,300000,800000))</f>
        <v>300000</v>
      </c>
      <c r="J143" s="3"/>
      <c r="K143" s="3"/>
      <c r="L143" s="3"/>
    </row>
    <row r="144" spans="2:12" x14ac:dyDescent="0.25">
      <c r="B144" s="7" t="s">
        <v>115</v>
      </c>
      <c r="C144" s="8" t="s">
        <v>122</v>
      </c>
      <c r="D144" s="9">
        <v>1410</v>
      </c>
      <c r="E144" s="33"/>
      <c r="F144" s="14">
        <f t="shared" si="20"/>
        <v>300000</v>
      </c>
      <c r="J144" s="3"/>
      <c r="K144" s="3"/>
      <c r="L144" s="3"/>
    </row>
    <row r="145" spans="2:12" x14ac:dyDescent="0.25">
      <c r="B145" s="7" t="s">
        <v>115</v>
      </c>
      <c r="C145" s="8" t="s">
        <v>123</v>
      </c>
      <c r="D145" s="9">
        <v>2239</v>
      </c>
      <c r="E145" s="33"/>
      <c r="F145" s="14">
        <f t="shared" si="20"/>
        <v>300000</v>
      </c>
      <c r="J145" s="3"/>
      <c r="K145" s="3"/>
      <c r="L145" s="3"/>
    </row>
    <row r="146" spans="2:12" ht="60" x14ac:dyDescent="0.25">
      <c r="B146" s="7" t="s">
        <v>124</v>
      </c>
      <c r="C146" s="25" t="s">
        <v>192</v>
      </c>
      <c r="D146" s="9">
        <v>1016</v>
      </c>
      <c r="E146" s="33"/>
      <c r="F146" s="14">
        <f t="shared" si="20"/>
        <v>300000</v>
      </c>
      <c r="J146" s="3"/>
      <c r="K146" s="3"/>
      <c r="L146" s="3"/>
    </row>
    <row r="147" spans="2:12" ht="45" x14ac:dyDescent="0.25">
      <c r="B147" s="19" t="s">
        <v>124</v>
      </c>
      <c r="C147" s="20" t="s">
        <v>188</v>
      </c>
      <c r="D147" s="21">
        <v>486</v>
      </c>
      <c r="E147" s="34"/>
      <c r="F147" s="23">
        <f>D147*100</f>
        <v>48600</v>
      </c>
      <c r="J147" s="3"/>
      <c r="K147" s="3"/>
      <c r="L147" s="3"/>
    </row>
    <row r="148" spans="2:12" x14ac:dyDescent="0.25">
      <c r="C148"/>
      <c r="D148"/>
      <c r="E148" s="28"/>
      <c r="F148"/>
      <c r="G148"/>
      <c r="J148" s="3"/>
      <c r="K148" s="3"/>
      <c r="L148" s="3"/>
    </row>
    <row r="149" spans="2:12" x14ac:dyDescent="0.25">
      <c r="B149" s="7" t="s">
        <v>115</v>
      </c>
      <c r="C149" s="8" t="s">
        <v>125</v>
      </c>
      <c r="D149" s="9">
        <v>1752</v>
      </c>
      <c r="E149" s="32">
        <f>SUBTOTAL(9,D149:D152)</f>
        <v>5148</v>
      </c>
      <c r="F149" s="14">
        <f t="shared" ref="F149:F151" si="21">IF(AND(D149*100&lt;800000,D149*100&gt;300000),D149*100,IF(D149*100&lt;300000,300000,800000))</f>
        <v>300000</v>
      </c>
      <c r="G149" s="3">
        <f>IF(E149&gt;11000,500000,0)</f>
        <v>0</v>
      </c>
      <c r="H149" s="3">
        <f>SUBTOTAL(9,F149:G152)</f>
        <v>904800</v>
      </c>
      <c r="J149" s="3">
        <v>226200</v>
      </c>
      <c r="K149" s="3">
        <f>SUM(F149:F152)*0.5</f>
        <v>452400</v>
      </c>
      <c r="L149" s="3">
        <f>SUM(F149:F152)*0.25+G149</f>
        <v>226200</v>
      </c>
    </row>
    <row r="150" spans="2:12" x14ac:dyDescent="0.25">
      <c r="B150" s="7" t="s">
        <v>115</v>
      </c>
      <c r="C150" s="8" t="s">
        <v>126</v>
      </c>
      <c r="D150" s="9">
        <f>1162</f>
        <v>1162</v>
      </c>
      <c r="E150" s="33"/>
      <c r="F150" s="14">
        <f t="shared" si="21"/>
        <v>300000</v>
      </c>
      <c r="J150" s="3"/>
      <c r="K150" s="3"/>
      <c r="L150" s="3"/>
    </row>
    <row r="151" spans="2:12" x14ac:dyDescent="0.25">
      <c r="B151" s="7" t="s">
        <v>115</v>
      </c>
      <c r="C151" s="8" t="s">
        <v>127</v>
      </c>
      <c r="D151" s="9">
        <v>2186</v>
      </c>
      <c r="E151" s="33"/>
      <c r="F151" s="14">
        <f t="shared" si="21"/>
        <v>300000</v>
      </c>
      <c r="J151" s="3"/>
      <c r="K151" s="3"/>
      <c r="L151" s="3"/>
    </row>
    <row r="152" spans="2:12" ht="30" x14ac:dyDescent="0.25">
      <c r="B152" s="19" t="s">
        <v>115</v>
      </c>
      <c r="C152" s="20" t="s">
        <v>189</v>
      </c>
      <c r="D152" s="21">
        <v>48</v>
      </c>
      <c r="E152" s="34"/>
      <c r="F152" s="23">
        <f>D152*100</f>
        <v>4800</v>
      </c>
      <c r="J152" s="3"/>
      <c r="K152" s="3"/>
      <c r="L152" s="3"/>
    </row>
    <row r="153" spans="2:12" x14ac:dyDescent="0.25">
      <c r="D153" s="1"/>
      <c r="E153" s="30"/>
      <c r="F153"/>
      <c r="G153"/>
      <c r="H153"/>
      <c r="I153"/>
      <c r="J153" s="3"/>
      <c r="K153" s="3"/>
      <c r="L153" s="3"/>
    </row>
    <row r="154" spans="2:12" x14ac:dyDescent="0.25">
      <c r="B154" s="7" t="s">
        <v>115</v>
      </c>
      <c r="C154" s="8" t="s">
        <v>128</v>
      </c>
      <c r="D154" s="9">
        <v>1317</v>
      </c>
      <c r="E154" s="32">
        <f>SUM(D154:D156)</f>
        <v>3843</v>
      </c>
      <c r="F154" s="14">
        <f>ROUND((($E$154-3000)*0.025+50)/50*150000,-1)</f>
        <v>213230</v>
      </c>
      <c r="G154" s="3">
        <f>IF(E154&gt;11000,500000,0)</f>
        <v>0</v>
      </c>
      <c r="H154" s="3">
        <f>SUM(F154:F157)</f>
        <v>639690</v>
      </c>
      <c r="J154" s="3">
        <v>159923</v>
      </c>
      <c r="K154" s="3">
        <f>SUM(F154:F156)*0.5</f>
        <v>319845</v>
      </c>
      <c r="L154" s="3">
        <v>159922</v>
      </c>
    </row>
    <row r="155" spans="2:12" x14ac:dyDescent="0.25">
      <c r="B155" s="7" t="s">
        <v>115</v>
      </c>
      <c r="C155" s="8" t="s">
        <v>129</v>
      </c>
      <c r="D155" s="9">
        <v>1861</v>
      </c>
      <c r="E155" s="33"/>
      <c r="F155" s="14">
        <f t="shared" ref="F155:F156" si="22">ROUND((($E$154-3000)*0.025+50)/50*150000,-1)</f>
        <v>213230</v>
      </c>
      <c r="J155" s="3"/>
      <c r="K155" s="3"/>
      <c r="L155" s="3"/>
    </row>
    <row r="156" spans="2:12" x14ac:dyDescent="0.25">
      <c r="B156" s="7" t="s">
        <v>115</v>
      </c>
      <c r="C156" s="8" t="s">
        <v>130</v>
      </c>
      <c r="D156" s="9">
        <v>665</v>
      </c>
      <c r="E156" s="34"/>
      <c r="F156" s="14">
        <f t="shared" si="22"/>
        <v>213230</v>
      </c>
      <c r="J156" s="3"/>
      <c r="K156" s="3"/>
      <c r="L156" s="3"/>
    </row>
    <row r="157" spans="2:12" x14ac:dyDescent="0.25">
      <c r="C157"/>
      <c r="D157"/>
      <c r="E157" s="28"/>
      <c r="F157"/>
      <c r="G157"/>
      <c r="J157" s="3"/>
      <c r="K157" s="3"/>
      <c r="L157" s="3"/>
    </row>
    <row r="158" spans="2:12" x14ac:dyDescent="0.25">
      <c r="B158" s="7" t="s">
        <v>124</v>
      </c>
      <c r="C158" s="8" t="s">
        <v>131</v>
      </c>
      <c r="D158" s="9">
        <v>12991</v>
      </c>
      <c r="E158" s="32">
        <f>SUBTOTAL(9,D158:D162)</f>
        <v>16742</v>
      </c>
      <c r="F158" s="14">
        <f t="shared" ref="F158" si="23">IF(AND(D158*100&lt;800000,D158*100&gt;300000),D158*100,IF(D158*100&lt;300000,300000,800000))</f>
        <v>800000</v>
      </c>
      <c r="G158" s="3">
        <f>IF(E158&gt;11000,500000,0)</f>
        <v>500000</v>
      </c>
      <c r="H158" s="3">
        <f>SUBTOTAL(9,F158:G162)</f>
        <v>2500000</v>
      </c>
      <c r="J158" s="3">
        <v>500000</v>
      </c>
      <c r="K158" s="3">
        <f>SUM(F158:F162)*0.5</f>
        <v>1000000</v>
      </c>
      <c r="L158" s="3">
        <f>SUM(F158:F162)*0.25+G158</f>
        <v>1000000</v>
      </c>
    </row>
    <row r="159" spans="2:12" x14ac:dyDescent="0.25">
      <c r="B159" s="7" t="s">
        <v>124</v>
      </c>
      <c r="C159" s="8" t="s">
        <v>132</v>
      </c>
      <c r="D159" s="9">
        <v>1593</v>
      </c>
      <c r="E159" s="33"/>
      <c r="F159" s="14">
        <f>IF(AND(D159*100&lt;800000,D159*100&gt;300000),D159*100,IF(D159*100&lt;300000,300000,800000))</f>
        <v>300000</v>
      </c>
      <c r="J159" s="3"/>
      <c r="K159" s="3"/>
      <c r="L159" s="3"/>
    </row>
    <row r="160" spans="2:12" x14ac:dyDescent="0.25">
      <c r="B160" s="7" t="s">
        <v>124</v>
      </c>
      <c r="C160" s="8" t="s">
        <v>133</v>
      </c>
      <c r="D160" s="9">
        <v>974</v>
      </c>
      <c r="E160" s="33"/>
      <c r="F160" s="14">
        <f t="shared" ref="F160:F162" si="24">IF(AND(D160*100&lt;800000,D160*100&gt;300000),D160*100,IF(D160*100&lt;300000,300000,800000))</f>
        <v>300000</v>
      </c>
      <c r="J160" s="3"/>
      <c r="K160" s="3"/>
      <c r="L160" s="3"/>
    </row>
    <row r="161" spans="2:12" x14ac:dyDescent="0.25">
      <c r="B161" s="7" t="s">
        <v>124</v>
      </c>
      <c r="C161" s="8" t="s">
        <v>134</v>
      </c>
      <c r="D161" s="9">
        <v>719</v>
      </c>
      <c r="E161" s="33"/>
      <c r="F161" s="14">
        <f t="shared" si="24"/>
        <v>300000</v>
      </c>
      <c r="J161" s="3"/>
      <c r="K161" s="3"/>
      <c r="L161" s="3"/>
    </row>
    <row r="162" spans="2:12" x14ac:dyDescent="0.25">
      <c r="B162" s="7" t="s">
        <v>124</v>
      </c>
      <c r="C162" s="8" t="s">
        <v>135</v>
      </c>
      <c r="D162" s="9">
        <v>465</v>
      </c>
      <c r="E162" s="34"/>
      <c r="F162" s="14">
        <f t="shared" si="24"/>
        <v>300000</v>
      </c>
      <c r="J162" s="3"/>
      <c r="K162" s="3"/>
      <c r="L162" s="3"/>
    </row>
    <row r="163" spans="2:12" x14ac:dyDescent="0.25">
      <c r="B163" s="11"/>
      <c r="C163" s="12"/>
      <c r="D163" s="12"/>
      <c r="E163" s="27"/>
      <c r="F163" s="13"/>
      <c r="J163" s="3"/>
      <c r="K163" s="3"/>
      <c r="L163" s="3"/>
    </row>
    <row r="164" spans="2:12" x14ac:dyDescent="0.25">
      <c r="B164" s="7" t="s">
        <v>124</v>
      </c>
      <c r="C164" s="8" t="s">
        <v>136</v>
      </c>
      <c r="D164" s="9">
        <f>3935</f>
        <v>3935</v>
      </c>
      <c r="E164" s="32">
        <f>SUBTOTAL(9,D164:D166)</f>
        <v>5708</v>
      </c>
      <c r="F164" s="14">
        <f t="shared" ref="F164:F165" si="25">IF(AND(D164*100&lt;800000,D164*100&gt;300000),D164*100,IF(D164*100&lt;300000,300000,800000))</f>
        <v>393500</v>
      </c>
      <c r="G164" s="3">
        <f>IF(E164&gt;11000,500000,0)</f>
        <v>0</v>
      </c>
      <c r="H164" s="3">
        <f>SUBTOTAL(9,F164:G166)</f>
        <v>741800</v>
      </c>
      <c r="J164" s="3">
        <v>185450</v>
      </c>
      <c r="K164" s="3">
        <f>SUM(F164:F166)*0.5</f>
        <v>370900</v>
      </c>
      <c r="L164" s="3">
        <f>SUM(F164:F166)*0.25+G164</f>
        <v>185450</v>
      </c>
    </row>
    <row r="165" spans="2:12" x14ac:dyDescent="0.25">
      <c r="B165" s="7" t="s">
        <v>124</v>
      </c>
      <c r="C165" s="8" t="s">
        <v>137</v>
      </c>
      <c r="D165" s="9">
        <v>1290</v>
      </c>
      <c r="E165" s="33"/>
      <c r="F165" s="14">
        <f t="shared" si="25"/>
        <v>300000</v>
      </c>
      <c r="J165" s="3"/>
      <c r="K165" s="3"/>
      <c r="L165" s="3"/>
    </row>
    <row r="166" spans="2:12" ht="45" x14ac:dyDescent="0.25">
      <c r="B166" s="19" t="s">
        <v>124</v>
      </c>
      <c r="C166" s="20" t="s">
        <v>191</v>
      </c>
      <c r="D166" s="21">
        <v>483</v>
      </c>
      <c r="E166" s="34"/>
      <c r="F166" s="23">
        <f>D166*100</f>
        <v>48300</v>
      </c>
      <c r="J166" s="3"/>
      <c r="K166" s="3"/>
      <c r="L166" s="3"/>
    </row>
    <row r="167" spans="2:12" x14ac:dyDescent="0.25">
      <c r="C167"/>
      <c r="D167"/>
      <c r="E167" s="28"/>
      <c r="F167"/>
      <c r="J167" s="3"/>
      <c r="K167" s="3"/>
      <c r="L167" s="3"/>
    </row>
    <row r="168" spans="2:12" x14ac:dyDescent="0.25">
      <c r="B168" s="7" t="s">
        <v>124</v>
      </c>
      <c r="C168" s="8" t="s">
        <v>138</v>
      </c>
      <c r="D168" s="9">
        <v>2848</v>
      </c>
      <c r="E168" s="32">
        <f>SUBTOTAL(9,D168:D172)</f>
        <v>6421</v>
      </c>
      <c r="F168" s="14">
        <f t="shared" ref="F168:F169" si="26">IF(AND(D168*100&lt;800000,D168*100&gt;300000),D168*100,IF(D168*100&lt;300000,300000,800000))</f>
        <v>300000</v>
      </c>
      <c r="G168" s="3">
        <f>IF(E168&gt;11000,500000,0)</f>
        <v>0</v>
      </c>
      <c r="H168" s="3">
        <f>SUBTOTAL(9,F168:G172)</f>
        <v>1203000</v>
      </c>
      <c r="J168" s="3">
        <v>300750</v>
      </c>
      <c r="K168" s="3">
        <f>SUM(F168:F173)*0.5</f>
        <v>601500</v>
      </c>
      <c r="L168" s="3">
        <f>SUM(F168:F173)*0.25+G168</f>
        <v>300750</v>
      </c>
    </row>
    <row r="169" spans="2:12" x14ac:dyDescent="0.25">
      <c r="B169" s="7" t="s">
        <v>124</v>
      </c>
      <c r="C169" s="8" t="s">
        <v>139</v>
      </c>
      <c r="D169" s="9">
        <f>1976</f>
        <v>1976</v>
      </c>
      <c r="E169" s="33"/>
      <c r="F169" s="14">
        <f t="shared" si="26"/>
        <v>300000</v>
      </c>
      <c r="J169" s="3"/>
      <c r="K169" s="3"/>
      <c r="L169" s="3"/>
    </row>
    <row r="170" spans="2:12" x14ac:dyDescent="0.25">
      <c r="B170" s="7" t="s">
        <v>124</v>
      </c>
      <c r="C170" s="8" t="s">
        <v>140</v>
      </c>
      <c r="D170" s="9">
        <v>820</v>
      </c>
      <c r="E170" s="33"/>
      <c r="F170" s="14">
        <f>IF(AND(D170*100&lt;800000,D170*100&gt;300000),D170*100,IF(D170*100&lt;300000,300000,800000))</f>
        <v>300000</v>
      </c>
      <c r="J170" s="3"/>
      <c r="K170" s="3"/>
      <c r="L170" s="3"/>
    </row>
    <row r="171" spans="2:12" x14ac:dyDescent="0.25">
      <c r="B171" s="7" t="s">
        <v>124</v>
      </c>
      <c r="C171" s="8" t="s">
        <v>141</v>
      </c>
      <c r="D171" s="9">
        <v>747</v>
      </c>
      <c r="E171" s="33"/>
      <c r="F171" s="14">
        <f>IF(AND(D171*100&lt;800000,D171*100&gt;300000),D171*100,IF(D171*100&lt;300000,300000,800000))</f>
        <v>300000</v>
      </c>
      <c r="J171" s="3"/>
      <c r="K171" s="3"/>
      <c r="L171" s="3"/>
    </row>
    <row r="172" spans="2:12" x14ac:dyDescent="0.25">
      <c r="B172" s="19" t="s">
        <v>124</v>
      </c>
      <c r="C172" s="20" t="s">
        <v>190</v>
      </c>
      <c r="D172" s="21">
        <v>30</v>
      </c>
      <c r="E172" s="34"/>
      <c r="F172" s="23">
        <f>D172*100</f>
        <v>3000</v>
      </c>
      <c r="J172" s="3"/>
      <c r="K172" s="3"/>
      <c r="L172" s="3"/>
    </row>
    <row r="173" spans="2:12" x14ac:dyDescent="0.25">
      <c r="B173" s="11"/>
      <c r="C173" s="12"/>
      <c r="D173" s="12"/>
      <c r="E173" s="27"/>
      <c r="F173" s="17"/>
      <c r="J173" s="3"/>
      <c r="K173" s="3"/>
      <c r="L173" s="3"/>
    </row>
    <row r="174" spans="2:12" x14ac:dyDescent="0.25">
      <c r="B174" s="7" t="s">
        <v>142</v>
      </c>
      <c r="C174" s="8" t="s">
        <v>143</v>
      </c>
      <c r="D174" s="9">
        <v>9296</v>
      </c>
      <c r="E174" s="32">
        <f>SUBTOTAL(9,D174:D176)</f>
        <v>14046</v>
      </c>
      <c r="F174" s="14">
        <f t="shared" ref="F174:F176" si="27">IF(AND(D174*100&lt;800000,D174*100&gt;300000),D174*100,IF(D174*100&lt;300000,300000,800000))</f>
        <v>800000</v>
      </c>
      <c r="G174" s="3">
        <f>IF(E174&gt;11000,500000,0)</f>
        <v>500000</v>
      </c>
      <c r="H174" s="3">
        <f>SUBTOTAL(9,F174:G176)</f>
        <v>1933000</v>
      </c>
      <c r="J174" s="3">
        <v>358250</v>
      </c>
      <c r="K174" s="3">
        <f>SUM(F174:F176)*0.5</f>
        <v>716500</v>
      </c>
      <c r="L174" s="3">
        <f>SUM(F174:F176)*0.25+G174</f>
        <v>858250</v>
      </c>
    </row>
    <row r="175" spans="2:12" x14ac:dyDescent="0.25">
      <c r="B175" s="7" t="s">
        <v>142</v>
      </c>
      <c r="C175" s="8" t="s">
        <v>144</v>
      </c>
      <c r="D175" s="9">
        <v>1420</v>
      </c>
      <c r="E175" s="33"/>
      <c r="F175" s="14">
        <f t="shared" si="27"/>
        <v>300000</v>
      </c>
      <c r="J175" s="3"/>
      <c r="K175" s="3"/>
      <c r="L175" s="3"/>
    </row>
    <row r="176" spans="2:12" x14ac:dyDescent="0.25">
      <c r="B176" s="7" t="s">
        <v>142</v>
      </c>
      <c r="C176" s="8" t="s">
        <v>145</v>
      </c>
      <c r="D176" s="9">
        <v>3330</v>
      </c>
      <c r="E176" s="34"/>
      <c r="F176" s="14">
        <f t="shared" si="27"/>
        <v>333000</v>
      </c>
      <c r="J176" s="3"/>
      <c r="K176" s="3"/>
      <c r="L176" s="3"/>
    </row>
    <row r="177" spans="2:12" x14ac:dyDescent="0.25">
      <c r="B177" s="11"/>
      <c r="C177" s="12"/>
      <c r="D177" s="12"/>
      <c r="E177" s="27"/>
      <c r="F177" s="13"/>
      <c r="J177" s="3"/>
      <c r="K177" s="3"/>
      <c r="L177" s="3"/>
    </row>
    <row r="178" spans="2:12" x14ac:dyDescent="0.25">
      <c r="B178" s="7" t="s">
        <v>142</v>
      </c>
      <c r="C178" s="8" t="s">
        <v>146</v>
      </c>
      <c r="D178" s="9">
        <v>5306</v>
      </c>
      <c r="E178" s="32">
        <f>SUM(D178:D181)</f>
        <v>8306</v>
      </c>
      <c r="F178" s="14">
        <f t="shared" ref="F178:F181" si="28">IF(AND(D178*100&lt;800000,D178*100&gt;300000),D178*100,IF(D178*100&lt;300000,300000,800000))</f>
        <v>530600</v>
      </c>
      <c r="G178" s="3">
        <f>IF(E178&gt;11000,500000,0)</f>
        <v>0</v>
      </c>
      <c r="H178" s="3">
        <f>SUM(F178:G181)</f>
        <v>1430600</v>
      </c>
      <c r="J178" s="3">
        <v>357650</v>
      </c>
      <c r="K178" s="3">
        <f>SUM(F178:F181)*0.5</f>
        <v>715300</v>
      </c>
      <c r="L178" s="3">
        <f>SUM(F178:F181)*0.25+G178</f>
        <v>357650</v>
      </c>
    </row>
    <row r="179" spans="2:12" x14ac:dyDescent="0.25">
      <c r="B179" s="7" t="s">
        <v>142</v>
      </c>
      <c r="C179" s="8" t="s">
        <v>147</v>
      </c>
      <c r="D179" s="9">
        <v>1332</v>
      </c>
      <c r="E179" s="33"/>
      <c r="F179" s="14">
        <f t="shared" si="28"/>
        <v>300000</v>
      </c>
      <c r="J179" s="3"/>
      <c r="K179" s="3"/>
      <c r="L179" s="3"/>
    </row>
    <row r="180" spans="2:12" x14ac:dyDescent="0.25">
      <c r="B180" s="7" t="s">
        <v>142</v>
      </c>
      <c r="C180" s="8" t="s">
        <v>148</v>
      </c>
      <c r="D180" s="9">
        <v>623</v>
      </c>
      <c r="E180" s="33"/>
      <c r="F180" s="14">
        <f t="shared" si="28"/>
        <v>300000</v>
      </c>
      <c r="J180" s="3"/>
      <c r="K180" s="3"/>
      <c r="L180" s="3"/>
    </row>
    <row r="181" spans="2:12" x14ac:dyDescent="0.25">
      <c r="B181" s="7" t="s">
        <v>142</v>
      </c>
      <c r="C181" s="8" t="s">
        <v>149</v>
      </c>
      <c r="D181" s="9">
        <v>1045</v>
      </c>
      <c r="E181" s="34"/>
      <c r="F181" s="14">
        <f t="shared" si="28"/>
        <v>300000</v>
      </c>
      <c r="J181" s="3"/>
      <c r="K181" s="3"/>
      <c r="L181" s="3"/>
    </row>
    <row r="182" spans="2:12" x14ac:dyDescent="0.25">
      <c r="B182" s="3"/>
      <c r="C182" s="2"/>
      <c r="J182" s="3"/>
      <c r="K182" s="3"/>
      <c r="L182" s="3"/>
    </row>
    <row r="183" spans="2:12" x14ac:dyDescent="0.25">
      <c r="B183" s="7" t="s">
        <v>142</v>
      </c>
      <c r="C183" s="8" t="s">
        <v>150</v>
      </c>
      <c r="D183" s="9">
        <v>3347</v>
      </c>
      <c r="E183" s="32">
        <f>SUBTOTAL(9,D183:D186)</f>
        <v>7791</v>
      </c>
      <c r="F183" s="14">
        <f>IF(AND(D183*100&lt;800000,D183*100&gt;300000),D183*100,IF(D183*100&lt;300000,300000,800000))</f>
        <v>334700</v>
      </c>
      <c r="G183" s="3">
        <f>IF(E183&gt;11000,500000,0)</f>
        <v>0</v>
      </c>
      <c r="H183" s="3">
        <f>SUBTOTAL(9,F183:G186)</f>
        <v>1234700</v>
      </c>
      <c r="J183" s="3">
        <v>308675</v>
      </c>
      <c r="K183" s="3">
        <f>SUM(F183:F186)*0.5</f>
        <v>617350</v>
      </c>
      <c r="L183" s="3">
        <f>SUM(F183:F186)*0.25+G183</f>
        <v>308675</v>
      </c>
    </row>
    <row r="184" spans="2:12" x14ac:dyDescent="0.25">
      <c r="B184" s="7" t="s">
        <v>142</v>
      </c>
      <c r="C184" s="8" t="s">
        <v>151</v>
      </c>
      <c r="D184" s="9">
        <v>2173</v>
      </c>
      <c r="E184" s="33"/>
      <c r="F184" s="14">
        <f t="shared" ref="F184:F186" si="29">IF(AND(D184*100&lt;800000,D184*100&gt;300000),D184*100,IF(D184*100&lt;300000,300000,800000))</f>
        <v>300000</v>
      </c>
      <c r="J184" s="3"/>
      <c r="K184" s="3"/>
      <c r="L184" s="3"/>
    </row>
    <row r="185" spans="2:12" x14ac:dyDescent="0.25">
      <c r="B185" s="7" t="s">
        <v>142</v>
      </c>
      <c r="C185" s="8" t="s">
        <v>152</v>
      </c>
      <c r="D185" s="9">
        <v>1487</v>
      </c>
      <c r="E185" s="33"/>
      <c r="F185" s="14">
        <f t="shared" si="29"/>
        <v>300000</v>
      </c>
      <c r="J185" s="3"/>
      <c r="K185" s="3"/>
      <c r="L185" s="3"/>
    </row>
    <row r="186" spans="2:12" x14ac:dyDescent="0.25">
      <c r="B186" s="7" t="s">
        <v>142</v>
      </c>
      <c r="C186" s="8" t="s">
        <v>153</v>
      </c>
      <c r="D186" s="9">
        <v>784</v>
      </c>
      <c r="E186" s="34"/>
      <c r="F186" s="14">
        <f t="shared" si="29"/>
        <v>300000</v>
      </c>
      <c r="J186" s="3"/>
      <c r="K186" s="3"/>
      <c r="L186" s="3"/>
    </row>
    <row r="187" spans="2:12" x14ac:dyDescent="0.25">
      <c r="B187" s="11"/>
      <c r="C187" s="12"/>
      <c r="D187" s="12"/>
      <c r="E187" s="27"/>
      <c r="F187" s="13"/>
      <c r="J187" s="3"/>
      <c r="K187" s="3"/>
      <c r="L187" s="3"/>
    </row>
    <row r="188" spans="2:12" x14ac:dyDescent="0.25">
      <c r="B188" s="7" t="s">
        <v>154</v>
      </c>
      <c r="C188" s="8" t="s">
        <v>155</v>
      </c>
      <c r="D188" s="9">
        <f>9548</f>
        <v>9548</v>
      </c>
      <c r="E188" s="32">
        <f>SUM(D188:D192)</f>
        <v>14405</v>
      </c>
      <c r="F188" s="14">
        <f>IF(AND(D188*100&lt;800000,D188*100&gt;300000),D188*100,IF(D188*100&lt;300000,300000,800000))</f>
        <v>800000</v>
      </c>
      <c r="G188" s="3">
        <f>IF(E188&gt;11000,500000,0)</f>
        <v>500000</v>
      </c>
      <c r="H188" s="3">
        <f>SUBTOTAL(9,F188:G192)</f>
        <v>2500000</v>
      </c>
      <c r="J188" s="3">
        <v>500000</v>
      </c>
      <c r="K188" s="3">
        <f>SUM(F188:F192)*0.5</f>
        <v>1000000</v>
      </c>
      <c r="L188" s="3">
        <f>SUM(F188:F192)*0.25+G188</f>
        <v>1000000</v>
      </c>
    </row>
    <row r="189" spans="2:12" x14ac:dyDescent="0.25">
      <c r="B189" s="7" t="s">
        <v>154</v>
      </c>
      <c r="C189" s="8" t="s">
        <v>156</v>
      </c>
      <c r="D189" s="9">
        <v>1452</v>
      </c>
      <c r="E189" s="33"/>
      <c r="F189" s="14">
        <f>IF(AND(D189*100&lt;800000,D189*100&gt;300000),D189*100,IF(D189*100&lt;300000,300000,800000))</f>
        <v>300000</v>
      </c>
      <c r="J189" s="3"/>
      <c r="K189" s="3"/>
      <c r="L189" s="3"/>
    </row>
    <row r="190" spans="2:12" x14ac:dyDescent="0.25">
      <c r="B190" s="7" t="s">
        <v>154</v>
      </c>
      <c r="C190" s="8" t="s">
        <v>157</v>
      </c>
      <c r="D190" s="9">
        <v>1023</v>
      </c>
      <c r="E190" s="33"/>
      <c r="F190" s="14">
        <f>IF(AND(D190*100&lt;800000,D190*100&gt;300000),D190*100,IF(D190*100&lt;300000,300000,800000))</f>
        <v>300000</v>
      </c>
      <c r="J190" s="3"/>
      <c r="K190" s="3"/>
      <c r="L190" s="3"/>
    </row>
    <row r="191" spans="2:12" x14ac:dyDescent="0.25">
      <c r="B191" s="7" t="s">
        <v>154</v>
      </c>
      <c r="C191" s="8" t="s">
        <v>158</v>
      </c>
      <c r="D191" s="9">
        <v>1198</v>
      </c>
      <c r="E191" s="33"/>
      <c r="F191" s="14">
        <f t="shared" ref="F191:F192" si="30">IF(AND(D191*100&lt;800000,D191*100&gt;300000),D191*100,IF(D191*100&lt;300000,300000,800000))</f>
        <v>300000</v>
      </c>
      <c r="J191" s="3"/>
      <c r="K191" s="3"/>
      <c r="L191" s="3"/>
    </row>
    <row r="192" spans="2:12" x14ac:dyDescent="0.25">
      <c r="B192" s="7" t="s">
        <v>154</v>
      </c>
      <c r="C192" s="8" t="s">
        <v>159</v>
      </c>
      <c r="D192" s="9">
        <v>1184</v>
      </c>
      <c r="E192" s="34"/>
      <c r="F192" s="14">
        <f t="shared" si="30"/>
        <v>300000</v>
      </c>
      <c r="J192" s="3"/>
      <c r="K192" s="3"/>
      <c r="L192" s="3"/>
    </row>
    <row r="193" spans="2:12" x14ac:dyDescent="0.25">
      <c r="D193" s="1"/>
      <c r="E193" s="30"/>
      <c r="F193"/>
      <c r="G193"/>
      <c r="H193"/>
      <c r="I193"/>
      <c r="J193" s="3"/>
      <c r="K193" s="3"/>
      <c r="L193" s="3"/>
    </row>
    <row r="194" spans="2:12" x14ac:dyDescent="0.25">
      <c r="B194" s="7" t="s">
        <v>115</v>
      </c>
      <c r="C194" s="8" t="s">
        <v>160</v>
      </c>
      <c r="D194" s="9">
        <v>592</v>
      </c>
      <c r="E194" s="32">
        <f>SUM(D194:D196)</f>
        <v>6660</v>
      </c>
      <c r="F194" s="14">
        <f t="shared" ref="F194:F196" si="31">IF(AND(D194*100&lt;800000,D194*100&gt;300000),D194*100,IF(D194*100&lt;300000,300000,800000))</f>
        <v>300000</v>
      </c>
      <c r="G194" s="3">
        <f>IF(E194&gt;11000,500000,0)</f>
        <v>0</v>
      </c>
      <c r="H194" s="3">
        <f>SUBTOTAL(9,F194:G196)</f>
        <v>1069500</v>
      </c>
      <c r="J194" s="3">
        <v>267375</v>
      </c>
      <c r="K194" s="3">
        <f>SUM(F194:F196)*0.5</f>
        <v>534750</v>
      </c>
      <c r="L194" s="3">
        <f>SUM(F194:F196)*0.25+G194</f>
        <v>267375</v>
      </c>
    </row>
    <row r="195" spans="2:12" x14ac:dyDescent="0.25">
      <c r="B195" s="7" t="s">
        <v>154</v>
      </c>
      <c r="C195" s="8" t="s">
        <v>161</v>
      </c>
      <c r="D195" s="9">
        <v>4695</v>
      </c>
      <c r="E195" s="33"/>
      <c r="F195" s="14">
        <f t="shared" si="31"/>
        <v>469500</v>
      </c>
      <c r="J195" s="3"/>
      <c r="K195" s="3"/>
      <c r="L195" s="3"/>
    </row>
    <row r="196" spans="2:12" x14ac:dyDescent="0.25">
      <c r="B196" s="7" t="s">
        <v>154</v>
      </c>
      <c r="C196" s="8" t="s">
        <v>162</v>
      </c>
      <c r="D196" s="9">
        <v>1373</v>
      </c>
      <c r="E196" s="34"/>
      <c r="F196" s="14">
        <f t="shared" si="31"/>
        <v>300000</v>
      </c>
      <c r="J196" s="3"/>
      <c r="K196" s="3"/>
      <c r="L196" s="3"/>
    </row>
    <row r="197" spans="2:12" x14ac:dyDescent="0.25">
      <c r="D197" s="1"/>
      <c r="E197" s="30"/>
      <c r="F197"/>
      <c r="G197"/>
      <c r="H197"/>
      <c r="I197"/>
      <c r="J197" s="3"/>
      <c r="K197" s="3"/>
      <c r="L197" s="3"/>
    </row>
    <row r="198" spans="2:12" x14ac:dyDescent="0.25">
      <c r="B198" s="7" t="s">
        <v>154</v>
      </c>
      <c r="C198" s="8" t="s">
        <v>163</v>
      </c>
      <c r="D198" s="9">
        <v>2465</v>
      </c>
      <c r="E198" s="32">
        <f>SUBTOTAL(9,D198:D200)</f>
        <v>4962</v>
      </c>
      <c r="F198" s="14">
        <f>ROUND((($E$198-3000)*0.025+50)/50*150000,-1)</f>
        <v>297150</v>
      </c>
      <c r="G198" s="3">
        <f>IF(E198&gt;11000,500000,0)</f>
        <v>0</v>
      </c>
      <c r="H198" s="3">
        <f>SUBTOTAL(9,F198:G200)</f>
        <v>891450</v>
      </c>
      <c r="J198" s="3">
        <v>222863</v>
      </c>
      <c r="K198" s="3">
        <f>SUM(F198:F200)*0.5</f>
        <v>445725</v>
      </c>
      <c r="L198" s="3">
        <v>222862</v>
      </c>
    </row>
    <row r="199" spans="2:12" x14ac:dyDescent="0.25">
      <c r="B199" s="7" t="s">
        <v>154</v>
      </c>
      <c r="C199" s="8" t="s">
        <v>164</v>
      </c>
      <c r="D199" s="9">
        <v>1408</v>
      </c>
      <c r="E199" s="33"/>
      <c r="F199" s="14">
        <f>ROUND((($E$198-3000)*0.025+50)/50*150000,-1)</f>
        <v>297150</v>
      </c>
      <c r="J199" s="3"/>
      <c r="K199" s="3"/>
      <c r="L199" s="3"/>
    </row>
    <row r="200" spans="2:12" x14ac:dyDescent="0.25">
      <c r="B200" s="7" t="s">
        <v>154</v>
      </c>
      <c r="C200" s="8" t="s">
        <v>165</v>
      </c>
      <c r="D200" s="9">
        <v>1089</v>
      </c>
      <c r="E200" s="34"/>
      <c r="F200" s="14">
        <f>ROUND((($E$198-3000)*0.025+50)/50*150000,-1)</f>
        <v>297150</v>
      </c>
      <c r="J200" s="3"/>
      <c r="K200" s="3"/>
      <c r="L200" s="3"/>
    </row>
    <row r="201" spans="2:12" x14ac:dyDescent="0.25">
      <c r="B201" s="11"/>
      <c r="C201" s="12"/>
      <c r="D201" s="15"/>
      <c r="E201" s="31"/>
      <c r="J201" s="3"/>
      <c r="K201" s="3"/>
      <c r="L201" s="3"/>
    </row>
    <row r="202" spans="2:12" x14ac:dyDescent="0.25">
      <c r="B202" s="7" t="s">
        <v>166</v>
      </c>
      <c r="C202" s="8" t="s">
        <v>167</v>
      </c>
      <c r="D202" s="9">
        <v>4799</v>
      </c>
      <c r="E202" s="32">
        <f>SUM(D202:D204)</f>
        <v>8300</v>
      </c>
      <c r="F202" s="14">
        <f t="shared" ref="F202:F216" si="32">IF(AND(D202*100&lt;800000,D202*100&gt;300000),D202*100,IF(D202*100&lt;300000,300000,800000))</f>
        <v>479900</v>
      </c>
      <c r="G202" s="3">
        <f>IF(E202&gt;11000,500000,0)</f>
        <v>0</v>
      </c>
      <c r="H202" s="3">
        <f>SUM(F202:G204)</f>
        <v>1079900</v>
      </c>
      <c r="J202" s="3">
        <v>269975</v>
      </c>
      <c r="K202" s="3">
        <f>SUM(F202:F204)*0.5</f>
        <v>539950</v>
      </c>
      <c r="L202" s="3">
        <f>SUM(F202:F204)*0.25+G202</f>
        <v>269975</v>
      </c>
    </row>
    <row r="203" spans="2:12" x14ac:dyDescent="0.25">
      <c r="B203" s="7" t="s">
        <v>166</v>
      </c>
      <c r="C203" s="8" t="s">
        <v>168</v>
      </c>
      <c r="D203" s="9">
        <v>1775</v>
      </c>
      <c r="E203" s="33"/>
      <c r="F203" s="14">
        <f>IF(AND(D203*100&lt;800000,D203*100&gt;300000),D203*100,IF(D203*100&lt;300000,300000,800000))</f>
        <v>300000</v>
      </c>
      <c r="J203" s="3"/>
      <c r="K203" s="3"/>
      <c r="L203" s="3"/>
    </row>
    <row r="204" spans="2:12" x14ac:dyDescent="0.25">
      <c r="B204" s="7" t="s">
        <v>166</v>
      </c>
      <c r="C204" s="8" t="s">
        <v>169</v>
      </c>
      <c r="D204" s="9">
        <v>1726</v>
      </c>
      <c r="E204" s="34"/>
      <c r="F204" s="14">
        <f>IF(AND(D204*100&lt;800000,D204*100&gt;300000),D204*100,IF(D204*100&lt;300000,300000,800000))</f>
        <v>300000</v>
      </c>
      <c r="J204" s="3"/>
      <c r="K204" s="3"/>
      <c r="L204" s="3"/>
    </row>
    <row r="205" spans="2:12" x14ac:dyDescent="0.25">
      <c r="C205"/>
      <c r="D205"/>
      <c r="E205" s="28"/>
      <c r="F205"/>
      <c r="G205"/>
      <c r="J205" s="3"/>
      <c r="K205" s="3"/>
      <c r="L205" s="3"/>
    </row>
    <row r="206" spans="2:12" x14ac:dyDescent="0.25">
      <c r="B206" s="7" t="s">
        <v>166</v>
      </c>
      <c r="C206" s="8" t="s">
        <v>170</v>
      </c>
      <c r="D206" s="9">
        <v>1975</v>
      </c>
      <c r="E206" s="32">
        <f>SUM(D206:D207)</f>
        <v>2690</v>
      </c>
      <c r="F206" s="14">
        <v>150000</v>
      </c>
      <c r="G206" s="3">
        <f>IF(E206&gt;11000,500000,0)</f>
        <v>0</v>
      </c>
      <c r="H206" s="3">
        <f>SUM(F206:G207)</f>
        <v>300000</v>
      </c>
      <c r="J206" s="3">
        <v>75000</v>
      </c>
      <c r="K206" s="3">
        <f>SUM(F206:F207)*0.5</f>
        <v>150000</v>
      </c>
      <c r="L206" s="3">
        <f>SUM(F206:F207)*0.25+G206</f>
        <v>75000</v>
      </c>
    </row>
    <row r="207" spans="2:12" x14ac:dyDescent="0.25">
      <c r="B207" s="7" t="s">
        <v>154</v>
      </c>
      <c r="C207" s="8" t="s">
        <v>171</v>
      </c>
      <c r="D207" s="9">
        <v>715</v>
      </c>
      <c r="E207" s="34"/>
      <c r="F207" s="14">
        <v>150000</v>
      </c>
      <c r="J207" s="3"/>
      <c r="K207" s="3"/>
      <c r="L207" s="3"/>
    </row>
    <row r="208" spans="2:12" x14ac:dyDescent="0.25">
      <c r="B208" s="3"/>
      <c r="C208" s="2"/>
      <c r="J208" s="3"/>
      <c r="K208" s="3"/>
      <c r="L208" s="3"/>
    </row>
    <row r="209" spans="2:13" x14ac:dyDescent="0.25">
      <c r="B209" s="7" t="s">
        <v>166</v>
      </c>
      <c r="C209" s="8" t="s">
        <v>172</v>
      </c>
      <c r="D209" s="9">
        <v>3376</v>
      </c>
      <c r="E209" s="32">
        <f>SUM(D209:D210)</f>
        <v>4649</v>
      </c>
      <c r="F209" s="14">
        <v>307980</v>
      </c>
      <c r="G209" s="3">
        <f>IF(E209&gt;11000,500000,0)</f>
        <v>0</v>
      </c>
      <c r="H209" s="3">
        <f>SUM(F209:F210)</f>
        <v>581660</v>
      </c>
      <c r="J209" s="3">
        <v>145415</v>
      </c>
      <c r="K209" s="3">
        <f>SUM(F209:F210)*0.5</f>
        <v>290830</v>
      </c>
      <c r="L209" s="3">
        <f>SUM(F209:F210)*0.25+G209</f>
        <v>145415</v>
      </c>
    </row>
    <row r="210" spans="2:13" x14ac:dyDescent="0.25">
      <c r="B210" s="7" t="s">
        <v>166</v>
      </c>
      <c r="C210" s="8" t="s">
        <v>173</v>
      </c>
      <c r="D210" s="9">
        <v>1273</v>
      </c>
      <c r="E210" s="34"/>
      <c r="F210" s="14">
        <f>ROUND((($E$209-3000)*0.025+50)/50*150000,-1)</f>
        <v>273680</v>
      </c>
      <c r="J210" s="3"/>
      <c r="K210" s="3"/>
      <c r="L210" s="3"/>
    </row>
    <row r="211" spans="2:13" x14ac:dyDescent="0.25">
      <c r="B211" s="3"/>
      <c r="C211" s="2"/>
      <c r="J211" s="3"/>
      <c r="K211" s="3"/>
      <c r="L211" s="3"/>
    </row>
    <row r="212" spans="2:13" x14ac:dyDescent="0.25">
      <c r="B212" s="7" t="s">
        <v>166</v>
      </c>
      <c r="C212" s="8" t="s">
        <v>174</v>
      </c>
      <c r="D212" s="9">
        <v>2201</v>
      </c>
      <c r="E212" s="32">
        <f>SUM(D212:D216)</f>
        <v>5819</v>
      </c>
      <c r="F212" s="14">
        <f t="shared" si="32"/>
        <v>300000</v>
      </c>
      <c r="G212" s="3">
        <f>IF(E212&gt;11000,500000,0)</f>
        <v>0</v>
      </c>
      <c r="H212" s="3">
        <f>SUM(F212:F216)</f>
        <v>1500000</v>
      </c>
      <c r="J212" s="3">
        <v>375000</v>
      </c>
      <c r="K212" s="3">
        <f>SUM(F212:F216)*0.5</f>
        <v>750000</v>
      </c>
      <c r="L212" s="3">
        <f>SUM(F212:F216)*0.25+G212</f>
        <v>375000</v>
      </c>
    </row>
    <row r="213" spans="2:13" x14ac:dyDescent="0.25">
      <c r="B213" s="7" t="s">
        <v>166</v>
      </c>
      <c r="C213" s="8" t="s">
        <v>175</v>
      </c>
      <c r="D213" s="9">
        <v>1099</v>
      </c>
      <c r="E213" s="33"/>
      <c r="F213" s="14">
        <f>IF(AND(D213*100&lt;800000,D213*100&gt;300000),D213*100,IF(D213*100&lt;300000,300000,800000))</f>
        <v>300000</v>
      </c>
      <c r="J213" s="3"/>
      <c r="K213" s="3"/>
      <c r="L213" s="3"/>
    </row>
    <row r="214" spans="2:13" x14ac:dyDescent="0.25">
      <c r="B214" s="7" t="s">
        <v>166</v>
      </c>
      <c r="C214" s="8" t="s">
        <v>176</v>
      </c>
      <c r="D214" s="9">
        <v>1035</v>
      </c>
      <c r="E214" s="33"/>
      <c r="F214" s="14">
        <f t="shared" si="32"/>
        <v>300000</v>
      </c>
      <c r="J214" s="3"/>
      <c r="K214" s="3"/>
      <c r="L214" s="3"/>
    </row>
    <row r="215" spans="2:13" x14ac:dyDescent="0.25">
      <c r="B215" s="7" t="s">
        <v>166</v>
      </c>
      <c r="C215" s="8" t="s">
        <v>177</v>
      </c>
      <c r="D215" s="9">
        <v>630</v>
      </c>
      <c r="E215" s="33"/>
      <c r="F215" s="14">
        <f t="shared" si="32"/>
        <v>300000</v>
      </c>
      <c r="J215" s="3"/>
      <c r="K215" s="3"/>
      <c r="L215" s="3"/>
    </row>
    <row r="216" spans="2:13" x14ac:dyDescent="0.25">
      <c r="B216" s="7" t="s">
        <v>166</v>
      </c>
      <c r="C216" s="8" t="s">
        <v>178</v>
      </c>
      <c r="D216" s="9">
        <v>854</v>
      </c>
      <c r="E216" s="34"/>
      <c r="F216" s="14">
        <f t="shared" si="32"/>
        <v>300000</v>
      </c>
    </row>
    <row r="217" spans="2:13" x14ac:dyDescent="0.25">
      <c r="C217"/>
      <c r="D217"/>
      <c r="E217" s="28"/>
      <c r="F217"/>
      <c r="J217" s="3"/>
      <c r="K217" s="3"/>
      <c r="L217" s="3"/>
      <c r="M217" s="3"/>
    </row>
    <row r="218" spans="2:13" x14ac:dyDescent="0.25">
      <c r="C218"/>
      <c r="D218"/>
      <c r="E218" s="28"/>
      <c r="F218"/>
      <c r="G218"/>
    </row>
    <row r="219" spans="2:13" x14ac:dyDescent="0.25">
      <c r="C219"/>
      <c r="D219"/>
      <c r="E219" s="28"/>
      <c r="F219"/>
      <c r="G219"/>
    </row>
    <row r="220" spans="2:13" x14ac:dyDescent="0.25">
      <c r="C220"/>
      <c r="D220"/>
      <c r="E220" s="28"/>
      <c r="F220"/>
      <c r="G220"/>
    </row>
    <row r="221" spans="2:13" x14ac:dyDescent="0.25">
      <c r="C221"/>
      <c r="D221"/>
      <c r="E221" s="28"/>
      <c r="F221"/>
      <c r="G221"/>
    </row>
    <row r="222" spans="2:13" x14ac:dyDescent="0.25">
      <c r="C222"/>
      <c r="D222"/>
      <c r="E222" s="28"/>
      <c r="F222"/>
      <c r="G222"/>
    </row>
    <row r="223" spans="2:13" x14ac:dyDescent="0.25">
      <c r="C223"/>
      <c r="D223"/>
      <c r="E223" s="28"/>
      <c r="F223"/>
      <c r="G223"/>
    </row>
    <row r="224" spans="2:13" x14ac:dyDescent="0.25">
      <c r="C224"/>
      <c r="D224"/>
      <c r="E224" s="28"/>
      <c r="F224"/>
      <c r="G224"/>
    </row>
    <row r="225" spans="3:7" x14ac:dyDescent="0.25">
      <c r="C225"/>
      <c r="D225"/>
      <c r="E225" s="28"/>
      <c r="F225"/>
      <c r="G225"/>
    </row>
    <row r="226" spans="3:7" x14ac:dyDescent="0.25">
      <c r="C226"/>
      <c r="D226"/>
      <c r="E226" s="28"/>
      <c r="F226"/>
    </row>
    <row r="227" spans="3:7" x14ac:dyDescent="0.25">
      <c r="C227"/>
      <c r="D227"/>
      <c r="E227" s="28"/>
      <c r="F227"/>
    </row>
    <row r="228" spans="3:7" x14ac:dyDescent="0.25">
      <c r="C228"/>
      <c r="D228"/>
      <c r="E228" s="28"/>
      <c r="F228"/>
    </row>
    <row r="229" spans="3:7" x14ac:dyDescent="0.25">
      <c r="C229"/>
      <c r="D229"/>
      <c r="E229" s="28"/>
      <c r="F229"/>
    </row>
    <row r="230" spans="3:7" x14ac:dyDescent="0.25">
      <c r="C230"/>
      <c r="D230"/>
      <c r="E230" s="28"/>
      <c r="F230"/>
    </row>
    <row r="231" spans="3:7" x14ac:dyDescent="0.25">
      <c r="C231"/>
      <c r="D231"/>
      <c r="E231" s="28"/>
      <c r="F231"/>
    </row>
    <row r="232" spans="3:7" x14ac:dyDescent="0.25">
      <c r="C232"/>
      <c r="D232"/>
      <c r="E232" s="28"/>
      <c r="F232"/>
    </row>
    <row r="233" spans="3:7" x14ac:dyDescent="0.25">
      <c r="C233"/>
      <c r="D233"/>
      <c r="E233" s="28"/>
      <c r="F233"/>
    </row>
    <row r="234" spans="3:7" x14ac:dyDescent="0.25">
      <c r="C234"/>
      <c r="D234"/>
      <c r="E234" s="28"/>
      <c r="F234"/>
    </row>
    <row r="235" spans="3:7" x14ac:dyDescent="0.25">
      <c r="C235"/>
      <c r="D235"/>
      <c r="E235" s="28"/>
      <c r="F235"/>
    </row>
    <row r="236" spans="3:7" x14ac:dyDescent="0.25">
      <c r="C236"/>
      <c r="D236"/>
      <c r="E236" s="28"/>
      <c r="F236"/>
    </row>
    <row r="237" spans="3:7" x14ac:dyDescent="0.25">
      <c r="C237"/>
      <c r="D237"/>
      <c r="E237" s="28"/>
      <c r="F237"/>
    </row>
    <row r="238" spans="3:7" x14ac:dyDescent="0.25">
      <c r="C238"/>
      <c r="D238"/>
      <c r="E238" s="28"/>
      <c r="F238"/>
    </row>
    <row r="239" spans="3:7" x14ac:dyDescent="0.25">
      <c r="C239"/>
      <c r="D239"/>
      <c r="E239" s="28"/>
      <c r="F239"/>
    </row>
    <row r="240" spans="3:7" x14ac:dyDescent="0.25">
      <c r="C240"/>
      <c r="D240"/>
      <c r="E240" s="28"/>
      <c r="F240"/>
    </row>
    <row r="241" spans="3:6" x14ac:dyDescent="0.25">
      <c r="C241"/>
      <c r="D241"/>
      <c r="E241" s="28"/>
      <c r="F241"/>
    </row>
    <row r="242" spans="3:6" x14ac:dyDescent="0.25">
      <c r="C242"/>
      <c r="D242"/>
      <c r="E242" s="28"/>
      <c r="F242"/>
    </row>
    <row r="243" spans="3:6" x14ac:dyDescent="0.25">
      <c r="C243"/>
      <c r="D243"/>
      <c r="E243" s="28"/>
      <c r="F243"/>
    </row>
    <row r="244" spans="3:6" x14ac:dyDescent="0.25">
      <c r="C244"/>
      <c r="D244"/>
      <c r="E244" s="28"/>
      <c r="F244"/>
    </row>
    <row r="245" spans="3:6" x14ac:dyDescent="0.25">
      <c r="C245"/>
      <c r="D245"/>
      <c r="E245" s="28"/>
      <c r="F245"/>
    </row>
    <row r="246" spans="3:6" x14ac:dyDescent="0.25">
      <c r="C246"/>
      <c r="D246"/>
      <c r="E246" s="28"/>
      <c r="F246"/>
    </row>
    <row r="247" spans="3:6" x14ac:dyDescent="0.25">
      <c r="C247"/>
      <c r="D247"/>
      <c r="E247" s="28"/>
      <c r="F247"/>
    </row>
    <row r="248" spans="3:6" x14ac:dyDescent="0.25">
      <c r="C248"/>
      <c r="D248"/>
      <c r="E248" s="28"/>
      <c r="F248"/>
    </row>
    <row r="249" spans="3:6" x14ac:dyDescent="0.25">
      <c r="C249"/>
      <c r="D249"/>
      <c r="E249" s="28"/>
      <c r="F249"/>
    </row>
    <row r="250" spans="3:6" x14ac:dyDescent="0.25">
      <c r="C250"/>
      <c r="D250"/>
      <c r="E250" s="28"/>
      <c r="F250"/>
    </row>
    <row r="251" spans="3:6" x14ac:dyDescent="0.25">
      <c r="C251"/>
      <c r="D251"/>
      <c r="E251" s="28"/>
      <c r="F251"/>
    </row>
    <row r="252" spans="3:6" x14ac:dyDescent="0.25">
      <c r="C252"/>
      <c r="D252"/>
      <c r="E252" s="28"/>
      <c r="F252"/>
    </row>
    <row r="253" spans="3:6" x14ac:dyDescent="0.25">
      <c r="C253"/>
      <c r="D253"/>
      <c r="E253" s="28"/>
      <c r="F253"/>
    </row>
    <row r="254" spans="3:6" x14ac:dyDescent="0.25">
      <c r="C254"/>
      <c r="D254"/>
      <c r="E254" s="28"/>
      <c r="F254"/>
    </row>
    <row r="255" spans="3:6" x14ac:dyDescent="0.25">
      <c r="C255"/>
      <c r="D255"/>
      <c r="E255" s="28"/>
      <c r="F255"/>
    </row>
    <row r="256" spans="3:6" x14ac:dyDescent="0.25">
      <c r="C256"/>
      <c r="D256"/>
      <c r="E256" s="28"/>
      <c r="F256"/>
    </row>
    <row r="257" spans="3:6" x14ac:dyDescent="0.25">
      <c r="C257"/>
      <c r="D257"/>
      <c r="E257" s="28"/>
      <c r="F257"/>
    </row>
    <row r="258" spans="3:6" x14ac:dyDescent="0.25">
      <c r="C258"/>
      <c r="D258"/>
      <c r="E258" s="28"/>
      <c r="F258"/>
    </row>
    <row r="259" spans="3:6" x14ac:dyDescent="0.25">
      <c r="C259"/>
      <c r="D259"/>
      <c r="E259" s="28"/>
      <c r="F259"/>
    </row>
    <row r="260" spans="3:6" x14ac:dyDescent="0.25">
      <c r="C260"/>
      <c r="D260"/>
      <c r="E260" s="28"/>
      <c r="F260"/>
    </row>
    <row r="261" spans="3:6" x14ac:dyDescent="0.25">
      <c r="C261"/>
      <c r="D261"/>
      <c r="E261" s="28"/>
      <c r="F261"/>
    </row>
    <row r="262" spans="3:6" x14ac:dyDescent="0.25">
      <c r="C262"/>
      <c r="D262"/>
      <c r="E262" s="28"/>
      <c r="F262"/>
    </row>
    <row r="263" spans="3:6" x14ac:dyDescent="0.25">
      <c r="C263"/>
      <c r="D263"/>
      <c r="E263" s="28"/>
      <c r="F263"/>
    </row>
    <row r="264" spans="3:6" x14ac:dyDescent="0.25">
      <c r="C264"/>
      <c r="D264"/>
      <c r="E264" s="28"/>
      <c r="F264"/>
    </row>
    <row r="265" spans="3:6" x14ac:dyDescent="0.25">
      <c r="C265"/>
      <c r="D265"/>
      <c r="E265" s="28"/>
      <c r="F265"/>
    </row>
    <row r="266" spans="3:6" x14ac:dyDescent="0.25">
      <c r="C266"/>
      <c r="D266"/>
      <c r="E266" s="28"/>
      <c r="F266"/>
    </row>
    <row r="267" spans="3:6" x14ac:dyDescent="0.25">
      <c r="C267"/>
      <c r="D267"/>
      <c r="E267" s="28"/>
      <c r="F267"/>
    </row>
    <row r="268" spans="3:6" x14ac:dyDescent="0.25">
      <c r="C268"/>
      <c r="D268"/>
      <c r="E268" s="28"/>
      <c r="F268"/>
    </row>
    <row r="269" spans="3:6" x14ac:dyDescent="0.25">
      <c r="C269"/>
      <c r="D269"/>
      <c r="E269" s="28"/>
      <c r="F269"/>
    </row>
    <row r="270" spans="3:6" x14ac:dyDescent="0.25">
      <c r="C270"/>
      <c r="D270"/>
      <c r="E270" s="28"/>
      <c r="F270"/>
    </row>
    <row r="271" spans="3:6" x14ac:dyDescent="0.25">
      <c r="C271"/>
      <c r="D271"/>
      <c r="E271" s="28"/>
      <c r="F271"/>
    </row>
    <row r="272" spans="3:6" x14ac:dyDescent="0.25">
      <c r="C272"/>
      <c r="D272"/>
      <c r="E272" s="28"/>
      <c r="F272"/>
    </row>
    <row r="273" spans="3:6" x14ac:dyDescent="0.25">
      <c r="C273"/>
      <c r="D273"/>
      <c r="E273" s="28"/>
      <c r="F273"/>
    </row>
    <row r="274" spans="3:6" x14ac:dyDescent="0.25">
      <c r="C274"/>
      <c r="D274"/>
      <c r="E274" s="28"/>
      <c r="F274"/>
    </row>
    <row r="275" spans="3:6" x14ac:dyDescent="0.25">
      <c r="C275"/>
      <c r="D275"/>
      <c r="E275" s="28"/>
      <c r="F275"/>
    </row>
    <row r="276" spans="3:6" x14ac:dyDescent="0.25">
      <c r="C276"/>
      <c r="D276"/>
      <c r="E276" s="28"/>
      <c r="F276"/>
    </row>
    <row r="277" spans="3:6" x14ac:dyDescent="0.25">
      <c r="C277"/>
      <c r="D277"/>
      <c r="E277" s="28"/>
      <c r="F277"/>
    </row>
    <row r="278" spans="3:6" x14ac:dyDescent="0.25">
      <c r="C278"/>
      <c r="D278"/>
      <c r="E278" s="28"/>
      <c r="F278"/>
    </row>
    <row r="279" spans="3:6" x14ac:dyDescent="0.25">
      <c r="C279"/>
      <c r="D279"/>
      <c r="E279" s="28"/>
      <c r="F279"/>
    </row>
    <row r="280" spans="3:6" x14ac:dyDescent="0.25">
      <c r="C280"/>
      <c r="D280"/>
      <c r="E280" s="28"/>
      <c r="F280"/>
    </row>
    <row r="281" spans="3:6" x14ac:dyDescent="0.25">
      <c r="C281"/>
      <c r="D281"/>
      <c r="E281" s="28"/>
      <c r="F281"/>
    </row>
    <row r="282" spans="3:6" x14ac:dyDescent="0.25">
      <c r="C282"/>
      <c r="D282"/>
      <c r="E282" s="28"/>
      <c r="F282"/>
    </row>
    <row r="283" spans="3:6" x14ac:dyDescent="0.25">
      <c r="C283"/>
      <c r="D283"/>
      <c r="E283" s="28"/>
      <c r="F283"/>
    </row>
    <row r="284" spans="3:6" x14ac:dyDescent="0.25">
      <c r="C284"/>
      <c r="D284"/>
      <c r="E284" s="28"/>
      <c r="F284"/>
    </row>
    <row r="285" spans="3:6" x14ac:dyDescent="0.25">
      <c r="C285"/>
      <c r="D285"/>
      <c r="E285" s="28"/>
      <c r="F285"/>
    </row>
    <row r="286" spans="3:6" x14ac:dyDescent="0.25">
      <c r="C286"/>
      <c r="D286"/>
      <c r="E286" s="28"/>
      <c r="F286"/>
    </row>
    <row r="287" spans="3:6" x14ac:dyDescent="0.25">
      <c r="C287"/>
      <c r="D287"/>
      <c r="E287" s="28"/>
      <c r="F287"/>
    </row>
    <row r="288" spans="3:6" x14ac:dyDescent="0.25">
      <c r="C288"/>
      <c r="D288"/>
      <c r="E288" s="28"/>
      <c r="F288"/>
    </row>
    <row r="289" spans="3:6" x14ac:dyDescent="0.25">
      <c r="C289"/>
      <c r="D289"/>
      <c r="E289" s="28"/>
      <c r="F289"/>
    </row>
    <row r="290" spans="3:6" x14ac:dyDescent="0.25">
      <c r="C290"/>
      <c r="D290"/>
      <c r="E290" s="28"/>
      <c r="F290"/>
    </row>
    <row r="291" spans="3:6" x14ac:dyDescent="0.25">
      <c r="C291"/>
      <c r="D291"/>
      <c r="E291" s="28"/>
      <c r="F291"/>
    </row>
    <row r="292" spans="3:6" x14ac:dyDescent="0.25">
      <c r="C292"/>
      <c r="D292"/>
      <c r="E292" s="28"/>
      <c r="F292"/>
    </row>
    <row r="293" spans="3:6" x14ac:dyDescent="0.25">
      <c r="C293"/>
      <c r="D293"/>
      <c r="E293" s="28"/>
      <c r="F293"/>
    </row>
    <row r="294" spans="3:6" x14ac:dyDescent="0.25">
      <c r="C294"/>
      <c r="D294"/>
      <c r="E294" s="28"/>
      <c r="F294"/>
    </row>
    <row r="295" spans="3:6" x14ac:dyDescent="0.25">
      <c r="C295"/>
      <c r="D295"/>
      <c r="E295" s="28"/>
      <c r="F295"/>
    </row>
    <row r="296" spans="3:6" x14ac:dyDescent="0.25">
      <c r="C296"/>
      <c r="D296"/>
      <c r="E296" s="28"/>
      <c r="F296"/>
    </row>
    <row r="297" spans="3:6" x14ac:dyDescent="0.25">
      <c r="C297"/>
      <c r="D297"/>
      <c r="E297" s="28"/>
      <c r="F297"/>
    </row>
    <row r="298" spans="3:6" x14ac:dyDescent="0.25">
      <c r="C298"/>
      <c r="D298"/>
      <c r="E298" s="28"/>
      <c r="F298"/>
    </row>
    <row r="299" spans="3:6" x14ac:dyDescent="0.25">
      <c r="C299"/>
      <c r="D299"/>
      <c r="E299" s="28"/>
      <c r="F299"/>
    </row>
    <row r="300" spans="3:6" x14ac:dyDescent="0.25">
      <c r="C300"/>
      <c r="D300"/>
      <c r="E300" s="28"/>
      <c r="F300"/>
    </row>
    <row r="301" spans="3:6" x14ac:dyDescent="0.25">
      <c r="C301"/>
      <c r="D301"/>
      <c r="E301" s="28"/>
      <c r="F301"/>
    </row>
    <row r="302" spans="3:6" x14ac:dyDescent="0.25">
      <c r="C302"/>
      <c r="D302"/>
      <c r="E302" s="28"/>
      <c r="F302"/>
    </row>
    <row r="303" spans="3:6" x14ac:dyDescent="0.25">
      <c r="C303"/>
      <c r="D303"/>
      <c r="E303" s="28"/>
      <c r="F303"/>
    </row>
    <row r="304" spans="3:6" x14ac:dyDescent="0.25">
      <c r="C304"/>
      <c r="D304"/>
      <c r="E304" s="28"/>
      <c r="F304"/>
    </row>
    <row r="305" spans="3:6" x14ac:dyDescent="0.25">
      <c r="C305"/>
      <c r="D305"/>
      <c r="E305" s="28"/>
      <c r="F305"/>
    </row>
    <row r="306" spans="3:6" x14ac:dyDescent="0.25">
      <c r="C306"/>
      <c r="D306"/>
      <c r="E306" s="28"/>
      <c r="F306"/>
    </row>
    <row r="307" spans="3:6" x14ac:dyDescent="0.25">
      <c r="C307"/>
      <c r="D307"/>
      <c r="E307" s="28"/>
      <c r="F307"/>
    </row>
    <row r="308" spans="3:6" x14ac:dyDescent="0.25">
      <c r="C308"/>
      <c r="D308"/>
      <c r="E308" s="28"/>
      <c r="F308"/>
    </row>
    <row r="309" spans="3:6" x14ac:dyDescent="0.25">
      <c r="C309"/>
      <c r="D309"/>
      <c r="E309" s="28"/>
      <c r="F309"/>
    </row>
    <row r="310" spans="3:6" x14ac:dyDescent="0.25">
      <c r="C310"/>
      <c r="D310"/>
      <c r="E310" s="28"/>
      <c r="F310"/>
    </row>
    <row r="311" spans="3:6" x14ac:dyDescent="0.25">
      <c r="C311"/>
      <c r="D311"/>
      <c r="E311" s="28"/>
      <c r="F311"/>
    </row>
    <row r="312" spans="3:6" x14ac:dyDescent="0.25">
      <c r="C312"/>
      <c r="D312"/>
      <c r="E312" s="28"/>
      <c r="F312"/>
    </row>
    <row r="313" spans="3:6" x14ac:dyDescent="0.25">
      <c r="C313"/>
      <c r="D313"/>
      <c r="E313" s="28"/>
      <c r="F313"/>
    </row>
    <row r="314" spans="3:6" x14ac:dyDescent="0.25">
      <c r="C314"/>
      <c r="D314"/>
      <c r="E314" s="28"/>
      <c r="F314"/>
    </row>
    <row r="315" spans="3:6" x14ac:dyDescent="0.25">
      <c r="C315"/>
      <c r="D315"/>
      <c r="E315" s="28"/>
      <c r="F315"/>
    </row>
    <row r="316" spans="3:6" x14ac:dyDescent="0.25">
      <c r="C316"/>
      <c r="D316"/>
      <c r="E316" s="28"/>
      <c r="F316"/>
    </row>
    <row r="317" spans="3:6" x14ac:dyDescent="0.25">
      <c r="C317"/>
      <c r="D317"/>
      <c r="E317" s="28"/>
      <c r="F317"/>
    </row>
    <row r="318" spans="3:6" x14ac:dyDescent="0.25">
      <c r="C318"/>
      <c r="D318"/>
      <c r="E318" s="28"/>
      <c r="F318"/>
    </row>
    <row r="319" spans="3:6" x14ac:dyDescent="0.25">
      <c r="C319"/>
      <c r="D319"/>
      <c r="E319" s="28"/>
      <c r="F319"/>
    </row>
    <row r="320" spans="3:6" x14ac:dyDescent="0.25">
      <c r="C320"/>
      <c r="D320"/>
      <c r="E320" s="28"/>
      <c r="F320"/>
    </row>
    <row r="321" spans="3:6" x14ac:dyDescent="0.25">
      <c r="C321"/>
      <c r="D321"/>
      <c r="E321" s="28"/>
      <c r="F321"/>
    </row>
    <row r="322" spans="3:6" x14ac:dyDescent="0.25">
      <c r="C322"/>
      <c r="D322"/>
      <c r="E322" s="28"/>
      <c r="F322"/>
    </row>
    <row r="323" spans="3:6" x14ac:dyDescent="0.25">
      <c r="C323"/>
      <c r="D323"/>
      <c r="E323" s="28"/>
      <c r="F323"/>
    </row>
    <row r="324" spans="3:6" x14ac:dyDescent="0.25">
      <c r="C324"/>
      <c r="D324"/>
      <c r="E324" s="28"/>
      <c r="F324"/>
    </row>
    <row r="325" spans="3:6" x14ac:dyDescent="0.25">
      <c r="C325"/>
      <c r="D325"/>
      <c r="E325" s="28"/>
      <c r="F325"/>
    </row>
    <row r="326" spans="3:6" x14ac:dyDescent="0.25">
      <c r="C326"/>
      <c r="D326"/>
      <c r="E326" s="28"/>
      <c r="F326"/>
    </row>
    <row r="327" spans="3:6" x14ac:dyDescent="0.25">
      <c r="C327"/>
      <c r="D327"/>
      <c r="E327" s="28"/>
      <c r="F327"/>
    </row>
    <row r="328" spans="3:6" x14ac:dyDescent="0.25">
      <c r="C328"/>
      <c r="D328"/>
      <c r="E328" s="28"/>
      <c r="F328"/>
    </row>
    <row r="329" spans="3:6" x14ac:dyDescent="0.25">
      <c r="C329"/>
      <c r="D329"/>
      <c r="E329" s="28"/>
      <c r="F329"/>
    </row>
  </sheetData>
  <autoFilter ref="B2:H2"/>
  <mergeCells count="47">
    <mergeCell ref="E21:E22"/>
    <mergeCell ref="E3:E6"/>
    <mergeCell ref="E8:E9"/>
    <mergeCell ref="E11:E12"/>
    <mergeCell ref="E14:E16"/>
    <mergeCell ref="E18:E19"/>
    <mergeCell ref="E78:E79"/>
    <mergeCell ref="E24:E27"/>
    <mergeCell ref="E29:E31"/>
    <mergeCell ref="E33:E35"/>
    <mergeCell ref="E37:E42"/>
    <mergeCell ref="E44:E49"/>
    <mergeCell ref="E51:E56"/>
    <mergeCell ref="E58:E61"/>
    <mergeCell ref="E63:E64"/>
    <mergeCell ref="E66:E70"/>
    <mergeCell ref="E72:E73"/>
    <mergeCell ref="E75:E76"/>
    <mergeCell ref="E125:E135"/>
    <mergeCell ref="E81:E83"/>
    <mergeCell ref="E85:E87"/>
    <mergeCell ref="E89:E92"/>
    <mergeCell ref="E94:E97"/>
    <mergeCell ref="E99:E100"/>
    <mergeCell ref="E102:E103"/>
    <mergeCell ref="E105:E107"/>
    <mergeCell ref="E109:E112"/>
    <mergeCell ref="E114:E116"/>
    <mergeCell ref="E118:E120"/>
    <mergeCell ref="E122:E123"/>
    <mergeCell ref="E194:E196"/>
    <mergeCell ref="E137:E139"/>
    <mergeCell ref="E141:E147"/>
    <mergeCell ref="E149:E152"/>
    <mergeCell ref="E154:E156"/>
    <mergeCell ref="E158:E162"/>
    <mergeCell ref="E164:E166"/>
    <mergeCell ref="E168:E172"/>
    <mergeCell ref="E174:E176"/>
    <mergeCell ref="E178:E181"/>
    <mergeCell ref="E183:E186"/>
    <mergeCell ref="E188:E192"/>
    <mergeCell ref="E198:E200"/>
    <mergeCell ref="E202:E204"/>
    <mergeCell ref="E206:E207"/>
    <mergeCell ref="E209:E210"/>
    <mergeCell ref="E212:E2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ühinemistoetus</vt:lpstr>
    </vt:vector>
  </TitlesOfParts>
  <Company>RMIT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kaie.kyngas</dc:creator>
  <cp:lastModifiedBy>kaie.kyngas</cp:lastModifiedBy>
  <dcterms:created xsi:type="dcterms:W3CDTF">2017-07-22T10:21:10Z</dcterms:created>
  <dcterms:modified xsi:type="dcterms:W3CDTF">2017-11-21T07:40:57Z</dcterms:modified>
</cp:coreProperties>
</file>